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85" windowWidth="19230" windowHeight="5130"/>
    <workbookView xWindow="-105" yWindow="-105" windowWidth="19410" windowHeight="10410"/>
  </bookViews>
  <sheets>
    <sheet name="DesNvo" sheetId="3" r:id="rId1"/>
  </sheets>
  <definedNames>
    <definedName name="_xlnm.Print_Titles" localSheetId="0">DesNvo!$1:$2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3" l="1"/>
  <c r="B13" i="3"/>
  <c r="B37" i="3"/>
  <c r="B52" i="3"/>
  <c r="B59" i="3"/>
  <c r="B16" i="3"/>
  <c r="B15" i="3" s="1"/>
  <c r="B106" i="3"/>
  <c r="B97" i="3"/>
  <c r="B83" i="3"/>
  <c r="B75" i="3"/>
  <c r="B58" i="3"/>
  <c r="B5" i="3"/>
  <c r="B36" i="3" l="1"/>
  <c r="B32" i="3" s="1"/>
  <c r="B10" i="3"/>
  <c r="B4" i="3" s="1"/>
  <c r="B50" i="3"/>
  <c r="B57" i="3"/>
  <c r="B134" i="3"/>
  <c r="B74" i="3"/>
  <c r="B49" i="3" l="1"/>
  <c r="B56" i="3"/>
  <c r="B63" i="3" l="1"/>
  <c r="B3" i="3" s="1"/>
</calcChain>
</file>

<file path=xl/sharedStrings.xml><?xml version="1.0" encoding="utf-8"?>
<sst xmlns="http://schemas.openxmlformats.org/spreadsheetml/2006/main" count="134" uniqueCount="133">
  <si>
    <t xml:space="preserve">CONCEPTOS </t>
  </si>
  <si>
    <t xml:space="preserve">TOTAL DE INGRESOS  </t>
  </si>
  <si>
    <t>IMPUESTOS</t>
  </si>
  <si>
    <t>Impuesto Sobre los Ingresos</t>
  </si>
  <si>
    <t xml:space="preserve">  Impuesto sobre Loterías, Rifas, Sorteos, Juegos con Apuesta y Concursos de Toda Clase.</t>
  </si>
  <si>
    <t>Impuesto sobre Enajenación y Distrib. de Boletos de Rifas y Sorteos.</t>
  </si>
  <si>
    <t xml:space="preserve">  Impuesto sobre Remuneraciones al Trabajo Personal no Subordinado.</t>
  </si>
  <si>
    <t>Impuesto Sobre el Patrimonio</t>
  </si>
  <si>
    <t>Impuestos Sobre la Producción, el Consumo y las Transacciones</t>
  </si>
  <si>
    <t xml:space="preserve">   Impuesto sobre Transmisiones Patrimoniales de Bienes Muebles.</t>
  </si>
  <si>
    <t xml:space="preserve">   Impuesto sobre la Adquisición de Vehículos Automotores Usados.</t>
  </si>
  <si>
    <t xml:space="preserve">   Impuesto sobre Hospedaje.</t>
  </si>
  <si>
    <t>Impuestos al Comercio Exterior</t>
  </si>
  <si>
    <t>Impuesto Sobre Nóminas y Asimilables</t>
  </si>
  <si>
    <t xml:space="preserve">   Impuesto sobre Nóminas.</t>
  </si>
  <si>
    <t>Impuestos Ecológicos</t>
  </si>
  <si>
    <t>Accesorios de Impuestos</t>
  </si>
  <si>
    <t xml:space="preserve">   Accesorios.</t>
  </si>
  <si>
    <t>Otros Impuestos</t>
  </si>
  <si>
    <t>Impuestos no comprendidos en las fracciones de la Ley de Ingresos causados en ejercicios fiscales anteriores pendientes de liquidación o pago</t>
  </si>
  <si>
    <t xml:space="preserve"> Impuesto sobre Negocios Jurídicos e Instrumentos Notariales (ejercicios anteriores)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</si>
  <si>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</si>
  <si>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</si>
  <si>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</si>
  <si>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</si>
  <si>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</si>
  <si>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</si>
  <si>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</si>
  <si>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</si>
  <si>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</si>
  <si>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</si>
  <si>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</si>
  <si>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 xml:space="preserve">   Bienes de Dominio Público.</t>
  </si>
  <si>
    <t>Derechos a los Hidrocarburos (Derogado)</t>
  </si>
  <si>
    <t>Derechos por Prestación de Servicios</t>
  </si>
  <si>
    <t xml:space="preserve">   Registro Público de la Propiedad y de Comercio.</t>
  </si>
  <si>
    <t xml:space="preserve">   Archivo de Instrumentos Públicos y Archivo General del Estado.</t>
  </si>
  <si>
    <t xml:space="preserve">   Autorizaciones para el Ejercicio Profesional y Notarial.</t>
  </si>
  <si>
    <t xml:space="preserve">   Servicios en los ramos de Movilidad, Tránsito, Transporte y su Registro.</t>
  </si>
  <si>
    <t xml:space="preserve">        Aportacion Cruz Roja Mexicana y Hogar Cabañas</t>
  </si>
  <si>
    <t xml:space="preserve">   Certificaciones, Expediciones de Constancias y otros Servicios.</t>
  </si>
  <si>
    <t xml:space="preserve">Programa de Verificación vehicular </t>
  </si>
  <si>
    <t>Otros Derechos</t>
  </si>
  <si>
    <t xml:space="preserve">   Servicios diversos.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</si>
  <si>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</si>
  <si>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</si>
  <si>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</si>
  <si>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</t>
  </si>
  <si>
    <t xml:space="preserve">  Uso, Goce, Aprovech. o Explotación de Bienes de Dominio Privado</t>
  </si>
  <si>
    <t xml:space="preserve">  Rendimientos e Intereses de Capital e Inversiones del Estado.</t>
  </si>
  <si>
    <t>Productos diversos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</si>
  <si>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</si>
  <si>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</si>
  <si>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</si>
  <si>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</t>
  </si>
  <si>
    <t>Diversos</t>
  </si>
  <si>
    <t>Multas de Movialidad y Transporte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</si>
  <si>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</si>
  <si>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</si>
  <si>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</si>
  <si>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TOTAL DE INGRESOS PROPIOS</t>
  </si>
  <si>
    <t>INGRESOS POR VENTA DE BIENES, PRESTACION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</si>
  <si>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</si>
  <si>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</si>
  <si>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</si>
  <si>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</si>
  <si>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</si>
  <si>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</si>
  <si>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</si>
  <si>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</si>
  <si>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</si>
  <si>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COLABORACION FISCAL Y FONDOS DISTINTOS DE APORTACIONES</t>
  </si>
  <si>
    <t xml:space="preserve">PARTICIPACIONES  </t>
  </si>
  <si>
    <t>Fondo General de Participaciones.</t>
  </si>
  <si>
    <t>Fondo de Fomento Municipal.</t>
  </si>
  <si>
    <t>I.E.P.S. (Tabacos y Licores).</t>
  </si>
  <si>
    <t xml:space="preserve">Fondo de Fiscalización y Recaudación (FOFIR) </t>
  </si>
  <si>
    <t>100% de la Recaudación de ISR que se entera a la Federación</t>
  </si>
  <si>
    <t>IEPS Gasolinas y Diesel</t>
  </si>
  <si>
    <t xml:space="preserve">Fondo de Estabilización de los Ingresos de las Entidades Federativas (FEIEF) </t>
  </si>
  <si>
    <t xml:space="preserve">APORTACIONES  </t>
  </si>
  <si>
    <t xml:space="preserve">   Fondo de Aportaciones para la Nómina Educativa (FONE).</t>
  </si>
  <si>
    <t xml:space="preserve">   Fondo de Aportaciones para los Servicios de Salud (FASSA).</t>
  </si>
  <si>
    <t xml:space="preserve">   Fondo de Aportaciones para la Seguridad Pública de los Estados (FASP).</t>
  </si>
  <si>
    <t>CONVENIOS</t>
  </si>
  <si>
    <t>Seguro Agrícola Catastrófico</t>
  </si>
  <si>
    <t xml:space="preserve">Colegio de Bachilleres del Estado de Jalisco (COBAEJ) </t>
  </si>
  <si>
    <t xml:space="preserve">Colegio de Estudios Científicos y Tecnológicos del Estado de Jalisco (CECYTEJ) </t>
  </si>
  <si>
    <t xml:space="preserve">Instituto de Formación para el Trabajo del Estado de Jalisco (IDEFT) </t>
  </si>
  <si>
    <t xml:space="preserve">Programa Seguro Popular </t>
  </si>
  <si>
    <t>Programas y Proyectos de Protección Contra Riesgos Sanitarios (COFEPRIS)</t>
  </si>
  <si>
    <t xml:space="preserve">Fortalecimiento de la Seguridad Pública (FORTASEG) </t>
  </si>
  <si>
    <t xml:space="preserve">Instituciones Estatales de Cultura </t>
  </si>
  <si>
    <t>Incentivos Derivados de la Colaboración Fiscal</t>
  </si>
  <si>
    <t>Tenencia  o Uso de Vehículos (de años anteriores)</t>
  </si>
  <si>
    <t>I.S.A.N.</t>
  </si>
  <si>
    <t>Fondo de Compensación ISAN</t>
  </si>
  <si>
    <t xml:space="preserve">Fondo de Compensación Repecos e Intermedios </t>
  </si>
  <si>
    <t>Otros Incentivos Económicos</t>
  </si>
  <si>
    <t>Gastos admon. Recaudación.</t>
  </si>
  <si>
    <t>Otros Incentivos por Convenios de Colaboración Administrativa</t>
  </si>
  <si>
    <t>Incentivos por el cumplimiento de las obligaciones y ejercicio de las funciones, según cláusula vigésima del anexo 19</t>
  </si>
  <si>
    <t>Fondos Distintos de Aportaciones</t>
  </si>
  <si>
    <t>TRANSFERENCIAS, ASIGNACIONES, SUBSIDIOS Y SUBVENCIONES, Y PENSIONES Y JUBILACIONES</t>
  </si>
  <si>
    <t>Transferencias y Asignaciones</t>
  </si>
  <si>
    <t xml:space="preserve">Fondos Metropolitanos </t>
  </si>
  <si>
    <t xml:space="preserve">Fideicomiso para la Infraestructura en los Estados (FIES) </t>
  </si>
  <si>
    <t>Fondo para el Desarrollo Regional Sustentable de Estados y Municipios Mineros (Estatal)</t>
  </si>
  <si>
    <t>Universidad de Guadalajara.</t>
  </si>
  <si>
    <t>Apoyos Extraordinarios.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</si>
  <si>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</si>
  <si>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</si>
  <si>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</si>
  <si>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</si>
  <si>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</si>
  <si>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</si>
  <si>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</si>
  <si>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</si>
  <si>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</si>
  <si>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</si>
  <si>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FONDO METROPOLITANO Y UNIVERSIDAD DE GUADALAJARA</t>
  </si>
  <si>
    <t>TOTAL DE INGRESOS FEDERALES</t>
  </si>
  <si>
    <t xml:space="preserve">PROYECCIÓN LEY DE INGRESOS 2020 </t>
  </si>
  <si>
    <t xml:space="preserve">   Fondo de Infraestructura Social Estatal (FISE).</t>
  </si>
  <si>
    <t xml:space="preserve">   Fondo de Infraestructura Social Municipal (FISM).</t>
  </si>
  <si>
    <t xml:space="preserve">   Fondo de Aportaciones para el Fortalecimiento de los Municipios (FORTAMUN)</t>
  </si>
  <si>
    <t xml:space="preserve">   Fondo de Aportaciones para el Fortalecimiento de las Entidades Federativas (FAFEF)</t>
  </si>
  <si>
    <t xml:space="preserve">   Fondo de Aportaciones Múltiples Asistencia Social ( DIF ).</t>
  </si>
  <si>
    <t xml:space="preserve">   Fondo de Aportaciones Múltiples Infraestructura Educativa Básica.</t>
  </si>
  <si>
    <t xml:space="preserve">   Fondo de Aportaciones Múltiples Infraestructura Educativa Media Superior.</t>
  </si>
  <si>
    <t xml:space="preserve">   Fondo de Aportaciones Múltiples Infraestructura Educativa Superior.</t>
  </si>
  <si>
    <t xml:space="preserve">   Fondo de Aportaciones para la Educación Tecnológica (CONALEP)</t>
  </si>
  <si>
    <t xml:space="preserve">   Fondo de Aportaciones para la Educación de Adultos (INEA).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</si>
</sst>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;[Red]\(#,##0\)"/>
    <numFmt numFmtId="165" formatCode="#,##0_ ;[Red]\-#,##0\ 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3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left" vertical="center" wrapText="1"/>
    </xf>
    <xf numFmtId="164" fontId="4" fillId="0" borderId="1" xfId="3" applyNumberFormat="1" applyFont="1" applyFill="1" applyBorder="1" applyAlignment="1">
      <alignment horizontal="right" vertical="center"/>
    </xf>
    <xf numFmtId="164" fontId="3" fillId="0" borderId="1" xfId="4" applyNumberFormat="1" applyFont="1" applyFill="1" applyBorder="1" applyAlignment="1">
      <alignment horizontal="right" vertical="center"/>
    </xf>
    <xf numFmtId="164" fontId="4" fillId="0" borderId="1" xfId="4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3" fillId="0" borderId="1" xfId="3" applyFont="1" applyFill="1" applyBorder="1" applyAlignment="1">
      <alignment vertical="center"/>
    </xf>
    <xf numFmtId="164" fontId="5" fillId="0" borderId="1" xfId="4" applyNumberFormat="1" applyFont="1" applyFill="1" applyBorder="1" applyAlignment="1">
      <alignment horizontal="left" vertical="center"/>
    </xf>
    <xf numFmtId="166" fontId="4" fillId="0" borderId="1" xfId="1" applyNumberFormat="1" applyFont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9" fontId="3" fillId="0" borderId="1" xfId="2" applyFont="1" applyFill="1" applyBorder="1" applyAlignment="1">
      <alignment vertical="center" wrapText="1"/>
    </xf>
    <xf numFmtId="164" fontId="3" fillId="0" borderId="4" xfId="3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vertical="center"/>
    </xf>
    <xf numFmtId="164" fontId="4" fillId="3" borderId="1" xfId="3" applyNumberFormat="1" applyFont="1" applyFill="1" applyBorder="1" applyAlignment="1">
      <alignment horizontal="right" vertical="center"/>
    </xf>
    <xf numFmtId="0" fontId="3" fillId="3" borderId="1" xfId="3" applyFont="1" applyFill="1" applyBorder="1" applyAlignment="1">
      <alignment vertical="center" wrapText="1"/>
    </xf>
    <xf numFmtId="164" fontId="3" fillId="3" borderId="1" xfId="4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1" xfId="1" applyNumberFormat="1" applyFont="1" applyFill="1" applyBorder="1" applyAlignment="1">
      <alignment vertical="center"/>
    </xf>
    <xf numFmtId="43" fontId="7" fillId="3" borderId="1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164" fontId="3" fillId="3" borderId="1" xfId="3" applyNumberFormat="1" applyFont="1" applyFill="1" applyBorder="1" applyAlignment="1">
      <alignment horizontal="right" vertical="center"/>
    </xf>
    <xf numFmtId="0" fontId="4" fillId="3" borderId="1" xfId="3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vertical="center" wrapText="1"/>
    </xf>
    <xf numFmtId="164" fontId="10" fillId="7" borderId="1" xfId="3" applyNumberFormat="1" applyFont="1" applyFill="1" applyBorder="1" applyAlignment="1">
      <alignment horizontal="right" vertical="center"/>
    </xf>
    <xf numFmtId="0" fontId="11" fillId="7" borderId="1" xfId="3" applyFont="1" applyFill="1" applyBorder="1" applyAlignment="1">
      <alignment vertical="center" wrapText="1"/>
    </xf>
    <xf numFmtId="164" fontId="11" fillId="7" borderId="1" xfId="3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1" fillId="5" borderId="1" xfId="3" applyFont="1" applyFill="1" applyBorder="1" applyAlignment="1">
      <alignment horizontal="center" vertical="center" wrapText="1"/>
    </xf>
    <xf numFmtId="164" fontId="11" fillId="5" borderId="1" xfId="3" applyNumberFormat="1" applyFont="1" applyFill="1" applyBorder="1" applyAlignment="1">
      <alignment horizontal="right" vertical="center"/>
    </xf>
    <xf numFmtId="0" fontId="14" fillId="6" borderId="1" xfId="3" applyFont="1" applyFill="1" applyBorder="1" applyAlignment="1">
      <alignment horizontal="center" vertical="center" wrapText="1"/>
    </xf>
    <xf numFmtId="49" fontId="8" fillId="6" borderId="2" xfId="3" applyNumberFormat="1" applyFont="1" applyFill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center" vertical="center" wrapText="1"/>
    </xf>
    <xf numFmtId="49" fontId="8" fillId="6" borderId="3" xfId="3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vertical="center" wrapText="1"/>
    </xf>
    <xf numFmtId="165" fontId="4" fillId="0" borderId="1" xfId="4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16" fillId="0" borderId="1" xfId="3" applyFont="1" applyFill="1" applyBorder="1" applyAlignment="1">
      <alignment vertical="center" wrapText="1"/>
    </xf>
    <xf numFmtId="164" fontId="16" fillId="0" borderId="1" xfId="3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0" fontId="4" fillId="3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3" borderId="1" xfId="3" applyFont="1" applyFill="1" applyBorder="1" applyAlignment="1">
      <alignment horizontal="left" vertical="center" wrapText="1"/>
    </xf>
    <xf numFmtId="0" fontId="4" fillId="0" borderId="0" xfId="3" applyFont="1" applyAlignment="1">
      <alignment vertical="center" wrapText="1"/>
    </xf>
    <xf numFmtId="164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3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horizontal="center" vertical="center" wrapText="1"/>
    </xf>
    <xf numFmtId="164" fontId="13" fillId="2" borderId="1" xfId="4" applyNumberFormat="1" applyFont="1" applyFill="1" applyBorder="1" applyAlignment="1">
      <alignment horizontal="righ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showGridLines="0" tabSelected="1" workbookViewId="0">
      <selection activeCell="E74" sqref="E74"/>
    </sheetView>
    <sheetView showGridLines="0" tabSelected="1" zoomScale="115" zoomScaleNormal="115" workbookViewId="1">
      <pane ySplit="3" topLeftCell="A4" activePane="bottomLeft" state="frozen"/>
      <selection pane="bottomLeft" activeCell="A111" sqref="A111"/>
    </sheetView>
  </sheetViews>
  <sheetFormatPr baseColWidth="10" defaultRowHeight="15" x14ac:dyDescent="0.25"/>
  <cols>
    <col min="1" max="1" width="57.85546875" style="53" customWidth="1"/>
    <col min="2" max="2" width="18.85546875" style="55" customWidth="1"/>
    <col min="3" max="16384" width="11.42578125" style="47"/>
  </cols>
  <sheetData>
    <row r="1" spans="1:2" ht="17.25" customHeight="1" x14ac:dyDescent="0.25">
      <c r="A1" s="35" t="s">
        <v>0</v>
      </c>
      <c r="B1" s="36" t="s">
        <v>122</v>
      </c>
    </row>
    <row r="2" spans="1:2" ht="17.25" customHeight="1" x14ac:dyDescent="0.25">
      <c r="A2" s="37"/>
      <c r="B2" s="38"/>
    </row>
    <row r="3" spans="1:2" s="48" customFormat="1" ht="24" customHeight="1" x14ac:dyDescent="0.25">
      <c r="A3" s="33" t="s">
        <v>1</v>
      </c>
      <c r="B3" s="34">
        <f>B63+B134</f>
        <v>122400420680</v>
      </c>
    </row>
    <row r="4" spans="1:2" ht="16.5" x14ac:dyDescent="0.25">
      <c r="A4" s="27" t="s">
        <v>2</v>
      </c>
      <c r="B4" s="28">
        <f>+B5+B9+B10+B15+B17+B18+B21+B27+B28</f>
        <v>5984677507.6396542</v>
      </c>
    </row>
    <row r="5" spans="1:2" x14ac:dyDescent="0.25">
      <c r="A5" s="1" t="s">
        <v>3</v>
      </c>
      <c r="B5" s="2">
        <f>SUM(B6:B8)</f>
        <v>440899097.94</v>
      </c>
    </row>
    <row r="6" spans="1:2" ht="25.5" x14ac:dyDescent="0.25">
      <c r="A6" s="46" t="s">
        <v>4</v>
      </c>
      <c r="B6" s="2">
        <v>216644223</v>
      </c>
    </row>
    <row r="7" spans="1:2" x14ac:dyDescent="0.25">
      <c r="A7" s="3" t="s">
        <v>5</v>
      </c>
      <c r="B7" s="4">
        <v>32761852.266666669</v>
      </c>
    </row>
    <row r="8" spans="1:2" x14ac:dyDescent="0.25">
      <c r="A8" s="3" t="s">
        <v>6</v>
      </c>
      <c r="B8" s="4">
        <v>191493022.67333332</v>
      </c>
    </row>
    <row r="9" spans="1:2" hidden="1" x14ac:dyDescent="0.25">
      <c r="A9" s="7" t="s">
        <v>7</v>
      </c>
      <c r="B9" s="40">
        <v>0</v>
      </c>
    </row>
    <row r="10" spans="1:2" x14ac:dyDescent="0.25">
      <c r="A10" s="1" t="s">
        <v>8</v>
      </c>
      <c r="B10" s="2">
        <f t="shared" ref="B10" si="0">SUM(B11:B13)</f>
        <v>935299833.24632096</v>
      </c>
    </row>
    <row r="11" spans="1:2" x14ac:dyDescent="0.25">
      <c r="A11" s="3" t="s">
        <v>9</v>
      </c>
      <c r="B11" s="4">
        <v>23400563.175000001</v>
      </c>
    </row>
    <row r="12" spans="1:2" x14ac:dyDescent="0.25">
      <c r="A12" s="3" t="s">
        <v>10</v>
      </c>
      <c r="B12" s="4">
        <v>407947568</v>
      </c>
    </row>
    <row r="13" spans="1:2" x14ac:dyDescent="0.25">
      <c r="A13" s="3" t="s">
        <v>11</v>
      </c>
      <c r="B13" s="4">
        <f>418996202.071321+84955500</f>
        <v>503951702.07132101</v>
      </c>
    </row>
    <row r="14" spans="1:2" hidden="1" x14ac:dyDescent="0.25">
      <c r="A14" s="7" t="s">
        <v>12</v>
      </c>
      <c r="B14" s="40">
        <v>0</v>
      </c>
    </row>
    <row r="15" spans="1:2" x14ac:dyDescent="0.25">
      <c r="A15" s="1" t="s">
        <v>13</v>
      </c>
      <c r="B15" s="2">
        <f>SUM(B16)</f>
        <v>4567562558</v>
      </c>
    </row>
    <row r="16" spans="1:2" x14ac:dyDescent="0.25">
      <c r="A16" s="3" t="s">
        <v>14</v>
      </c>
      <c r="B16" s="4">
        <f>4267562558+300000000</f>
        <v>4567562558</v>
      </c>
    </row>
    <row r="17" spans="1:2" hidden="1" x14ac:dyDescent="0.25">
      <c r="A17" s="7" t="s">
        <v>15</v>
      </c>
      <c r="B17" s="41">
        <v>0</v>
      </c>
    </row>
    <row r="18" spans="1:2" s="49" customFormat="1" x14ac:dyDescent="0.25">
      <c r="A18" s="1" t="s">
        <v>16</v>
      </c>
      <c r="B18" s="2">
        <v>40688348.453333303</v>
      </c>
    </row>
    <row r="19" spans="1:2" x14ac:dyDescent="0.25">
      <c r="A19" s="7" t="s">
        <v>17</v>
      </c>
      <c r="B19" s="4">
        <v>40688348.453333303</v>
      </c>
    </row>
    <row r="20" spans="1:2" hidden="1" x14ac:dyDescent="0.25">
      <c r="A20" s="7" t="s">
        <v>18</v>
      </c>
      <c r="B20" s="31">
        <v>0</v>
      </c>
    </row>
    <row r="21" spans="1:2" s="49" customFormat="1" ht="38.25" x14ac:dyDescent="0.25">
      <c r="A21" s="1" t="s">
        <v>19</v>
      </c>
      <c r="B21" s="5">
        <v>227670</v>
      </c>
    </row>
    <row r="22" spans="1:2" x14ac:dyDescent="0.25">
      <c r="A22" s="3" t="s">
        <v>20</v>
      </c>
      <c r="B22" s="4">
        <v>227670</v>
      </c>
    </row>
    <row r="23" spans="1:2" hidden="1" x14ac:dyDescent="0.25">
      <c r="A23" s="1" t="s">
        <v>21</v>
      </c>
      <c r="B23" s="9"/>
    </row>
    <row r="24" spans="1:2" hidden="1" x14ac:dyDescent="0.25">
      <c r="A24" s="1" t="s">
        <v>22</v>
      </c>
      <c r="B24" s="9"/>
    </row>
    <row r="25" spans="1:2" hidden="1" x14ac:dyDescent="0.25">
      <c r="A25" s="1" t="s">
        <v>23</v>
      </c>
      <c r="B25" s="9"/>
    </row>
    <row r="26" spans="1:2" hidden="1" x14ac:dyDescent="0.25">
      <c r="A26" s="1" t="s">
        <v>24</v>
      </c>
      <c r="B26" s="9"/>
    </row>
    <row r="27" spans="1:2" hidden="1" x14ac:dyDescent="0.25">
      <c r="A27" s="1" t="s">
        <v>25</v>
      </c>
      <c r="B27" s="9"/>
    </row>
    <row r="28" spans="1:2" hidden="1" x14ac:dyDescent="0.25">
      <c r="A28" s="1" t="s">
        <v>26</v>
      </c>
      <c r="B28" s="9"/>
    </row>
    <row r="29" spans="1:2" hidden="1" x14ac:dyDescent="0.25">
      <c r="A29" s="1" t="s">
        <v>27</v>
      </c>
      <c r="B29" s="9"/>
    </row>
    <row r="30" spans="1:2" hidden="1" x14ac:dyDescent="0.25">
      <c r="A30" s="1" t="s">
        <v>28</v>
      </c>
      <c r="B30" s="9"/>
    </row>
    <row r="31" spans="1:2" ht="38.25" hidden="1" x14ac:dyDescent="0.25">
      <c r="A31" s="1" t="s">
        <v>29</v>
      </c>
      <c r="B31" s="9"/>
    </row>
    <row r="32" spans="1:2" s="48" customFormat="1" ht="15.75" hidden="1" x14ac:dyDescent="0.25">
      <c r="A32" s="29" t="s">
        <v>30</v>
      </c>
      <c r="B32" s="30">
        <f>B36+B44+B46</f>
        <v>5383243295.7363958</v>
      </c>
    </row>
    <row r="33" spans="1:2" ht="25.5" hidden="1" x14ac:dyDescent="0.25">
      <c r="A33" s="7" t="s">
        <v>31</v>
      </c>
      <c r="B33" s="6">
        <v>0</v>
      </c>
    </row>
    <row r="34" spans="1:2" hidden="1" x14ac:dyDescent="0.25">
      <c r="A34" s="7" t="s">
        <v>32</v>
      </c>
      <c r="B34" s="6">
        <v>0</v>
      </c>
    </row>
    <row r="35" spans="1:2" hidden="1" x14ac:dyDescent="0.25">
      <c r="A35" s="7" t="s">
        <v>33</v>
      </c>
      <c r="B35" s="6">
        <v>0</v>
      </c>
    </row>
    <row r="36" spans="1:2" hidden="1" x14ac:dyDescent="0.25">
      <c r="A36" s="7" t="s">
        <v>34</v>
      </c>
      <c r="B36" s="4">
        <f>SUM(B37:B43)</f>
        <v>5271028808.257041</v>
      </c>
    </row>
    <row r="37" spans="1:2" hidden="1" x14ac:dyDescent="0.25">
      <c r="A37" s="7" t="s">
        <v>35</v>
      </c>
      <c r="B37" s="4">
        <f>623188352.05+(170000000*2)</f>
        <v>963188352.04999995</v>
      </c>
    </row>
    <row r="38" spans="1:2" hidden="1" x14ac:dyDescent="0.25">
      <c r="A38" s="7" t="s">
        <v>36</v>
      </c>
      <c r="B38" s="4">
        <v>21538238.795000009</v>
      </c>
    </row>
    <row r="39" spans="1:2" hidden="1" x14ac:dyDescent="0.25">
      <c r="A39" s="7" t="s">
        <v>37</v>
      </c>
      <c r="B39" s="4">
        <v>7705609.2257222217</v>
      </c>
    </row>
    <row r="40" spans="1:2" hidden="1" x14ac:dyDescent="0.25">
      <c r="A40" s="7" t="s">
        <v>38</v>
      </c>
      <c r="B40" s="4">
        <f>3338839213.68312+86940000+353060000</f>
        <v>3778839213.6831198</v>
      </c>
    </row>
    <row r="41" spans="1:2" hidden="1" x14ac:dyDescent="0.25">
      <c r="A41" s="10" t="s">
        <v>39</v>
      </c>
      <c r="B41" s="4"/>
    </row>
    <row r="42" spans="1:2" hidden="1" x14ac:dyDescent="0.25">
      <c r="A42" s="7" t="s">
        <v>40</v>
      </c>
      <c r="B42" s="4">
        <v>99712894.503199995</v>
      </c>
    </row>
    <row r="43" spans="1:2" s="50" customFormat="1" ht="16.5" hidden="1" x14ac:dyDescent="0.25">
      <c r="A43" s="42" t="s">
        <v>41</v>
      </c>
      <c r="B43" s="43">
        <v>400044500</v>
      </c>
    </row>
    <row r="44" spans="1:2" hidden="1" x14ac:dyDescent="0.25">
      <c r="A44" s="7" t="s">
        <v>42</v>
      </c>
      <c r="B44" s="44">
        <v>13625431.764755556</v>
      </c>
    </row>
    <row r="45" spans="1:2" hidden="1" x14ac:dyDescent="0.25">
      <c r="A45" s="7" t="s">
        <v>43</v>
      </c>
      <c r="B45" s="4">
        <v>13625431.764755556</v>
      </c>
    </row>
    <row r="46" spans="1:2" hidden="1" x14ac:dyDescent="0.25">
      <c r="A46" s="7" t="s">
        <v>44</v>
      </c>
      <c r="B46" s="44">
        <v>98589055.714599997</v>
      </c>
    </row>
    <row r="47" spans="1:2" hidden="1" x14ac:dyDescent="0.25">
      <c r="A47" s="7" t="s">
        <v>17</v>
      </c>
      <c r="B47" s="4">
        <v>98589055.714599997</v>
      </c>
    </row>
    <row r="48" spans="1:2" ht="25.5" hidden="1" x14ac:dyDescent="0.25">
      <c r="A48" s="7" t="s">
        <v>45</v>
      </c>
      <c r="B48" s="4">
        <v>0</v>
      </c>
    </row>
    <row r="49" spans="1:2" s="48" customFormat="1" ht="16.5" x14ac:dyDescent="0.25">
      <c r="A49" s="27" t="s">
        <v>46</v>
      </c>
      <c r="B49" s="28">
        <f>B50+B54+B55</f>
        <v>774802437.11594951</v>
      </c>
    </row>
    <row r="50" spans="1:2" x14ac:dyDescent="0.25">
      <c r="A50" s="1" t="s">
        <v>47</v>
      </c>
      <c r="B50" s="2">
        <f>SUM(B51:B53)</f>
        <v>774802437.11594951</v>
      </c>
    </row>
    <row r="51" spans="1:2" x14ac:dyDescent="0.25">
      <c r="A51" s="7" t="s">
        <v>48</v>
      </c>
      <c r="B51" s="4">
        <v>100944936.786667</v>
      </c>
    </row>
    <row r="52" spans="1:2" x14ac:dyDescent="0.25">
      <c r="A52" s="7" t="s">
        <v>49</v>
      </c>
      <c r="B52" s="4">
        <f>200103001+500000000-36986850.1556396</f>
        <v>663116150.84436035</v>
      </c>
    </row>
    <row r="53" spans="1:2" x14ac:dyDescent="0.25">
      <c r="A53" s="3" t="s">
        <v>50</v>
      </c>
      <c r="B53" s="4">
        <v>10741349.4849222</v>
      </c>
    </row>
    <row r="54" spans="1:2" hidden="1" x14ac:dyDescent="0.25">
      <c r="A54" s="7" t="s">
        <v>51</v>
      </c>
      <c r="B54" s="12">
        <v>0</v>
      </c>
    </row>
    <row r="55" spans="1:2" ht="25.5" hidden="1" x14ac:dyDescent="0.25">
      <c r="A55" s="7" t="s">
        <v>52</v>
      </c>
      <c r="B55" s="12">
        <v>0</v>
      </c>
    </row>
    <row r="56" spans="1:2" s="51" customFormat="1" ht="16.5" x14ac:dyDescent="0.25">
      <c r="A56" s="27" t="s">
        <v>53</v>
      </c>
      <c r="B56" s="28">
        <f>B57+B61</f>
        <v>1420165910.5080009</v>
      </c>
    </row>
    <row r="57" spans="1:2" x14ac:dyDescent="0.25">
      <c r="A57" s="1" t="s">
        <v>54</v>
      </c>
      <c r="B57" s="2">
        <f>B58+B59</f>
        <v>1374534550.6013341</v>
      </c>
    </row>
    <row r="58" spans="1:2" x14ac:dyDescent="0.25">
      <c r="A58" s="3" t="s">
        <v>55</v>
      </c>
      <c r="B58" s="13">
        <f>300490714.306667+100000000</f>
        <v>400490714.30666697</v>
      </c>
    </row>
    <row r="59" spans="1:2" x14ac:dyDescent="0.25">
      <c r="A59" s="3" t="s">
        <v>56</v>
      </c>
      <c r="B59" s="13">
        <f>474043836.294667+500000000</f>
        <v>974043836.29466701</v>
      </c>
    </row>
    <row r="60" spans="1:2" hidden="1" x14ac:dyDescent="0.25">
      <c r="A60" s="39" t="s">
        <v>57</v>
      </c>
      <c r="B60" s="31">
        <v>0</v>
      </c>
    </row>
    <row r="61" spans="1:2" x14ac:dyDescent="0.25">
      <c r="A61" s="14" t="s">
        <v>58</v>
      </c>
      <c r="B61" s="32">
        <v>45631359.906666666</v>
      </c>
    </row>
    <row r="62" spans="1:2" ht="25.5" hidden="1" x14ac:dyDescent="0.25">
      <c r="A62" s="7" t="s">
        <v>59</v>
      </c>
      <c r="B62" s="31">
        <v>0</v>
      </c>
    </row>
    <row r="63" spans="1:2" ht="16.5" x14ac:dyDescent="0.25">
      <c r="A63" s="57" t="s">
        <v>60</v>
      </c>
      <c r="B63" s="58">
        <f>B4+B23+B29+B32+B49+B56</f>
        <v>13562889151</v>
      </c>
    </row>
    <row r="64" spans="1:2" ht="25.5" hidden="1" x14ac:dyDescent="0.25">
      <c r="A64" s="7" t="s">
        <v>61</v>
      </c>
      <c r="B64" s="8"/>
    </row>
    <row r="65" spans="1:2" ht="25.5" hidden="1" x14ac:dyDescent="0.25">
      <c r="A65" s="7" t="s">
        <v>62</v>
      </c>
      <c r="B65" s="9"/>
    </row>
    <row r="66" spans="1:2" ht="25.5" hidden="1" x14ac:dyDescent="0.25">
      <c r="A66" s="7" t="s">
        <v>63</v>
      </c>
      <c r="B66" s="9"/>
    </row>
    <row r="67" spans="1:2" ht="25.5" hidden="1" x14ac:dyDescent="0.25">
      <c r="A67" s="7" t="s">
        <v>64</v>
      </c>
      <c r="B67" s="9"/>
    </row>
    <row r="68" spans="1:2" ht="25.5" hidden="1" x14ac:dyDescent="0.25">
      <c r="A68" s="7" t="s">
        <v>65</v>
      </c>
      <c r="B68" s="9"/>
    </row>
    <row r="69" spans="1:2" ht="25.5" hidden="1" x14ac:dyDescent="0.25">
      <c r="A69" s="7" t="s">
        <v>66</v>
      </c>
      <c r="B69" s="9"/>
    </row>
    <row r="70" spans="1:2" ht="25.5" hidden="1" x14ac:dyDescent="0.25">
      <c r="A70" s="7" t="s">
        <v>67</v>
      </c>
      <c r="B70" s="9"/>
    </row>
    <row r="71" spans="1:2" ht="25.5" hidden="1" x14ac:dyDescent="0.25">
      <c r="A71" s="7" t="s">
        <v>68</v>
      </c>
      <c r="B71" s="9"/>
    </row>
    <row r="72" spans="1:2" ht="25.5" hidden="1" x14ac:dyDescent="0.25">
      <c r="A72" s="7" t="s">
        <v>69</v>
      </c>
      <c r="B72" s="9"/>
    </row>
    <row r="73" spans="1:2" hidden="1" x14ac:dyDescent="0.25">
      <c r="A73" s="7" t="s">
        <v>70</v>
      </c>
      <c r="B73" s="9"/>
    </row>
    <row r="74" spans="1:2" ht="38.25" x14ac:dyDescent="0.25">
      <c r="A74" s="1" t="s">
        <v>71</v>
      </c>
      <c r="B74" s="15">
        <f>B75+B83+B97+B106+B116</f>
        <v>108837531529</v>
      </c>
    </row>
    <row r="75" spans="1:2" x14ac:dyDescent="0.25">
      <c r="A75" s="1" t="s">
        <v>72</v>
      </c>
      <c r="B75" s="15">
        <f>SUM(B76:B81)</f>
        <v>58244225508</v>
      </c>
    </row>
    <row r="76" spans="1:2" x14ac:dyDescent="0.25">
      <c r="A76" s="3" t="s">
        <v>73</v>
      </c>
      <c r="B76" s="11">
        <v>44809763714</v>
      </c>
    </row>
    <row r="77" spans="1:2" x14ac:dyDescent="0.25">
      <c r="A77" s="3" t="s">
        <v>74</v>
      </c>
      <c r="B77" s="11">
        <v>1978602037</v>
      </c>
    </row>
    <row r="78" spans="1:2" x14ac:dyDescent="0.25">
      <c r="A78" s="3" t="s">
        <v>75</v>
      </c>
      <c r="B78" s="11">
        <v>1378671781</v>
      </c>
    </row>
    <row r="79" spans="1:2" x14ac:dyDescent="0.25">
      <c r="A79" s="3" t="s">
        <v>76</v>
      </c>
      <c r="B79" s="11">
        <v>2179871111</v>
      </c>
    </row>
    <row r="80" spans="1:2" x14ac:dyDescent="0.25">
      <c r="A80" s="3" t="s">
        <v>77</v>
      </c>
      <c r="B80" s="11">
        <v>6168742118</v>
      </c>
    </row>
    <row r="81" spans="1:2" x14ac:dyDescent="0.25">
      <c r="A81" s="3" t="s">
        <v>78</v>
      </c>
      <c r="B81" s="16">
        <v>1728574747</v>
      </c>
    </row>
    <row r="82" spans="1:2" hidden="1" x14ac:dyDescent="0.25">
      <c r="A82" s="3" t="s">
        <v>79</v>
      </c>
      <c r="B82" s="31">
        <v>0</v>
      </c>
    </row>
    <row r="83" spans="1:2" x14ac:dyDescent="0.25">
      <c r="A83" s="1" t="s">
        <v>80</v>
      </c>
      <c r="B83" s="2">
        <f>SUM(B84:B96)</f>
        <v>37329168947</v>
      </c>
    </row>
    <row r="84" spans="1:2" x14ac:dyDescent="0.25">
      <c r="A84" s="3" t="s">
        <v>81</v>
      </c>
      <c r="B84" s="4">
        <v>20037880092</v>
      </c>
    </row>
    <row r="85" spans="1:2" x14ac:dyDescent="0.25">
      <c r="A85" s="3" t="s">
        <v>82</v>
      </c>
      <c r="B85" s="4">
        <v>5061114720</v>
      </c>
    </row>
    <row r="86" spans="1:2" x14ac:dyDescent="0.25">
      <c r="A86" s="3" t="s">
        <v>123</v>
      </c>
      <c r="B86" s="4">
        <v>228653694</v>
      </c>
    </row>
    <row r="87" spans="1:2" x14ac:dyDescent="0.25">
      <c r="A87" s="3" t="s">
        <v>124</v>
      </c>
      <c r="B87" s="4">
        <v>1657729632</v>
      </c>
    </row>
    <row r="88" spans="1:2" x14ac:dyDescent="0.25">
      <c r="A88" s="3" t="s">
        <v>125</v>
      </c>
      <c r="B88" s="4">
        <v>5624043363</v>
      </c>
    </row>
    <row r="89" spans="1:2" x14ac:dyDescent="0.25">
      <c r="A89" s="3" t="s">
        <v>127</v>
      </c>
      <c r="B89" s="4">
        <v>688042696</v>
      </c>
    </row>
    <row r="90" spans="1:2" x14ac:dyDescent="0.25">
      <c r="A90" s="3" t="s">
        <v>128</v>
      </c>
      <c r="B90" s="17">
        <v>417283335</v>
      </c>
    </row>
    <row r="91" spans="1:2" x14ac:dyDescent="0.25">
      <c r="A91" s="3" t="s">
        <v>129</v>
      </c>
      <c r="B91" s="17">
        <v>44626637</v>
      </c>
    </row>
    <row r="92" spans="1:2" x14ac:dyDescent="0.25">
      <c r="A92" s="3" t="s">
        <v>130</v>
      </c>
      <c r="B92" s="17">
        <v>147759560</v>
      </c>
    </row>
    <row r="93" spans="1:2" x14ac:dyDescent="0.25">
      <c r="A93" s="3" t="s">
        <v>131</v>
      </c>
      <c r="B93" s="17">
        <v>278861955</v>
      </c>
    </row>
    <row r="94" spans="1:2" x14ac:dyDescent="0.25">
      <c r="A94" s="3" t="s">
        <v>132</v>
      </c>
      <c r="B94" s="17">
        <v>123401439</v>
      </c>
    </row>
    <row r="95" spans="1:2" x14ac:dyDescent="0.25">
      <c r="A95" s="3" t="s">
        <v>83</v>
      </c>
      <c r="B95" s="17">
        <v>317141876</v>
      </c>
    </row>
    <row r="96" spans="1:2" ht="25.5" x14ac:dyDescent="0.25">
      <c r="A96" s="3" t="s">
        <v>126</v>
      </c>
      <c r="B96" s="17">
        <v>2702629948</v>
      </c>
    </row>
    <row r="97" spans="1:2" x14ac:dyDescent="0.25">
      <c r="A97" s="18" t="s">
        <v>84</v>
      </c>
      <c r="B97" s="19">
        <f>SUM(B98:B105)</f>
        <v>3236035737</v>
      </c>
    </row>
    <row r="98" spans="1:2" x14ac:dyDescent="0.25">
      <c r="A98" s="25" t="s">
        <v>85</v>
      </c>
      <c r="B98" s="20">
        <v>36742200</v>
      </c>
    </row>
    <row r="99" spans="1:2" x14ac:dyDescent="0.25">
      <c r="A99" s="25" t="s">
        <v>86</v>
      </c>
      <c r="B99" s="20">
        <v>208516165</v>
      </c>
    </row>
    <row r="100" spans="1:2" x14ac:dyDescent="0.25">
      <c r="A100" s="25" t="s">
        <v>87</v>
      </c>
      <c r="B100" s="20">
        <v>193576845</v>
      </c>
    </row>
    <row r="101" spans="1:2" x14ac:dyDescent="0.25">
      <c r="A101" s="25" t="s">
        <v>88</v>
      </c>
      <c r="B101" s="20">
        <v>58352800</v>
      </c>
    </row>
    <row r="102" spans="1:2" x14ac:dyDescent="0.25">
      <c r="A102" s="25" t="s">
        <v>89</v>
      </c>
      <c r="B102" s="20">
        <v>2432636602</v>
      </c>
    </row>
    <row r="103" spans="1:2" x14ac:dyDescent="0.25">
      <c r="A103" s="25" t="s">
        <v>90</v>
      </c>
      <c r="B103" s="20">
        <v>7877210</v>
      </c>
    </row>
    <row r="104" spans="1:2" x14ac:dyDescent="0.25">
      <c r="A104" s="25" t="s">
        <v>91</v>
      </c>
      <c r="B104" s="20">
        <v>289263315</v>
      </c>
    </row>
    <row r="105" spans="1:2" x14ac:dyDescent="0.25">
      <c r="A105" s="25" t="s">
        <v>92</v>
      </c>
      <c r="B105" s="20">
        <v>9070600</v>
      </c>
    </row>
    <row r="106" spans="1:2" x14ac:dyDescent="0.25">
      <c r="A106" s="18" t="s">
        <v>93</v>
      </c>
      <c r="B106" s="19">
        <f>SUM(B107:B111)</f>
        <v>3867924279</v>
      </c>
    </row>
    <row r="107" spans="1:2" x14ac:dyDescent="0.25">
      <c r="A107" s="25" t="s">
        <v>94</v>
      </c>
      <c r="B107" s="6">
        <v>0</v>
      </c>
    </row>
    <row r="108" spans="1:2" x14ac:dyDescent="0.25">
      <c r="A108" s="25" t="s">
        <v>95</v>
      </c>
      <c r="B108" s="21">
        <v>911999131</v>
      </c>
    </row>
    <row r="109" spans="1:2" x14ac:dyDescent="0.25">
      <c r="A109" s="25" t="s">
        <v>96</v>
      </c>
      <c r="B109" s="21">
        <v>212817982</v>
      </c>
    </row>
    <row r="110" spans="1:2" x14ac:dyDescent="0.25">
      <c r="A110" s="25" t="s">
        <v>97</v>
      </c>
      <c r="B110" s="21">
        <v>149266659</v>
      </c>
    </row>
    <row r="111" spans="1:2" x14ac:dyDescent="0.25">
      <c r="A111" s="25" t="s">
        <v>98</v>
      </c>
      <c r="B111" s="21">
        <v>2593840507</v>
      </c>
    </row>
    <row r="112" spans="1:2" hidden="1" x14ac:dyDescent="0.25">
      <c r="A112" s="52" t="s">
        <v>99</v>
      </c>
      <c r="B112" s="22"/>
    </row>
    <row r="113" spans="1:2" hidden="1" x14ac:dyDescent="0.25">
      <c r="A113" s="52" t="s">
        <v>100</v>
      </c>
      <c r="B113" s="23"/>
    </row>
    <row r="114" spans="1:2" ht="25.5" hidden="1" x14ac:dyDescent="0.25">
      <c r="A114" s="52" t="s">
        <v>101</v>
      </c>
      <c r="B114" s="22"/>
    </row>
    <row r="115" spans="1:2" hidden="1" x14ac:dyDescent="0.25">
      <c r="A115" s="45" t="s">
        <v>102</v>
      </c>
      <c r="B115" s="56">
        <v>0</v>
      </c>
    </row>
    <row r="116" spans="1:2" ht="25.5" x14ac:dyDescent="0.25">
      <c r="A116" s="18" t="s">
        <v>103</v>
      </c>
      <c r="B116" s="24">
        <v>6160177058</v>
      </c>
    </row>
    <row r="117" spans="1:2" x14ac:dyDescent="0.25">
      <c r="A117" s="45" t="s">
        <v>104</v>
      </c>
      <c r="B117" s="24"/>
    </row>
    <row r="118" spans="1:2" hidden="1" x14ac:dyDescent="0.25">
      <c r="A118" s="25" t="s">
        <v>105</v>
      </c>
      <c r="B118" s="17"/>
    </row>
    <row r="119" spans="1:2" hidden="1" x14ac:dyDescent="0.25">
      <c r="A119" s="25" t="s">
        <v>106</v>
      </c>
      <c r="B119" s="19"/>
    </row>
    <row r="120" spans="1:2" ht="25.5" hidden="1" x14ac:dyDescent="0.25">
      <c r="A120" s="25" t="s">
        <v>107</v>
      </c>
      <c r="B120" s="19"/>
    </row>
    <row r="121" spans="1:2" x14ac:dyDescent="0.25">
      <c r="A121" s="25" t="s">
        <v>108</v>
      </c>
      <c r="B121" s="17">
        <v>6160177058</v>
      </c>
    </row>
    <row r="122" spans="1:2" hidden="1" x14ac:dyDescent="0.25">
      <c r="A122" s="25" t="s">
        <v>109</v>
      </c>
      <c r="B122" s="17"/>
    </row>
    <row r="123" spans="1:2" hidden="1" x14ac:dyDescent="0.25">
      <c r="A123" s="45" t="s">
        <v>110</v>
      </c>
      <c r="B123" s="19"/>
    </row>
    <row r="124" spans="1:2" hidden="1" x14ac:dyDescent="0.25">
      <c r="A124" s="45" t="s">
        <v>111</v>
      </c>
      <c r="B124" s="19"/>
    </row>
    <row r="125" spans="1:2" hidden="1" x14ac:dyDescent="0.25">
      <c r="A125" s="45" t="s">
        <v>112</v>
      </c>
      <c r="B125" s="19"/>
    </row>
    <row r="126" spans="1:2" hidden="1" x14ac:dyDescent="0.25">
      <c r="A126" s="45" t="s">
        <v>113</v>
      </c>
      <c r="B126" s="19"/>
    </row>
    <row r="127" spans="1:2" hidden="1" x14ac:dyDescent="0.25">
      <c r="A127" s="45" t="s">
        <v>114</v>
      </c>
      <c r="B127" s="19"/>
    </row>
    <row r="128" spans="1:2" ht="25.5" hidden="1" x14ac:dyDescent="0.25">
      <c r="A128" s="45" t="s">
        <v>115</v>
      </c>
      <c r="B128" s="19"/>
    </row>
    <row r="129" spans="1:2" x14ac:dyDescent="0.25">
      <c r="A129" s="18" t="s">
        <v>116</v>
      </c>
      <c r="B129" s="24">
        <v>0</v>
      </c>
    </row>
    <row r="130" spans="1:2" x14ac:dyDescent="0.25">
      <c r="A130" s="7" t="s">
        <v>117</v>
      </c>
      <c r="B130" s="6">
        <v>0</v>
      </c>
    </row>
    <row r="131" spans="1:2" x14ac:dyDescent="0.25">
      <c r="A131" s="7" t="s">
        <v>118</v>
      </c>
      <c r="B131" s="6">
        <v>0</v>
      </c>
    </row>
    <row r="132" spans="1:2" x14ac:dyDescent="0.25">
      <c r="A132" s="7" t="s">
        <v>119</v>
      </c>
      <c r="B132" s="6">
        <v>0</v>
      </c>
    </row>
    <row r="133" spans="1:2" hidden="1" x14ac:dyDescent="0.25">
      <c r="A133" s="7" t="s">
        <v>120</v>
      </c>
      <c r="B133" s="26"/>
    </row>
    <row r="134" spans="1:2" ht="16.5" x14ac:dyDescent="0.25">
      <c r="A134" s="57" t="s">
        <v>121</v>
      </c>
      <c r="B134" s="58">
        <f>B75+B83+B97+B106+B116</f>
        <v>108837531529</v>
      </c>
    </row>
    <row r="136" spans="1:2" x14ac:dyDescent="0.25">
      <c r="B136" s="54"/>
    </row>
  </sheetData>
  <mergeCells count="2">
    <mergeCell ref="B1:B2"/>
    <mergeCell ref="A1:A2"/>
  </mergeCells>
  <printOptions horizontalCentered="1"/>
  <pageMargins left="0.39370078740157483" right="0.39370078740157483" top="0.78740157480314965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DesNvo</vt:lpstr>
      <vt:lpstr>DesNvo!Títulos_a_imprimir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Cesar Castellanos Alvarez</cp:lastModifiedBy>
  <cp:lastPrinted>2019-11-01T06:56:38Z</cp:lastPrinted>
  <dcterms:created xsi:type="dcterms:W3CDTF">2019-10-23T00:59:40Z</dcterms:created>
  <dcterms:modified xsi:type="dcterms:W3CDTF">2019-11-01T06:57:41Z</dcterms:modified>
</cp:coreProperties>
</file>