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DETALLE POA IP 2023" sheetId="1" r:id="rId4"/>
    <sheet state="visible" name="POA IP 2023 " sheetId="2" r:id="rId5"/>
    <sheet state="hidden" name="Hoja1" sheetId="3" r:id="rId6"/>
  </sheets>
  <definedNames>
    <definedName localSheetId="1" name="Desarrollo_sostenible_el_territorio">#REF!</definedName>
    <definedName name="Desarrollo_sostenible_el_territorio">#REF!</definedName>
    <definedName name="Tipo_de_Obra">Hoja1!$B$3:$B$10</definedName>
    <definedName localSheetId="0" name="Desarrollo_sostenible_el_territorio">#REF!</definedName>
    <definedName hidden="1" localSheetId="0" name="_xlnm._FilterDatabase">'DETALLE POA IP 2023'!$A$4:$S$182</definedName>
    <definedName hidden="1" localSheetId="1" name="_xlnm._FilterDatabase">'POA IP 2023 '!$A$4:$P$135</definedName>
  </definedNames>
  <calcPr/>
</workbook>
</file>

<file path=xl/sharedStrings.xml><?xml version="1.0" encoding="utf-8"?>
<sst xmlns="http://schemas.openxmlformats.org/spreadsheetml/2006/main" count="648" uniqueCount="356">
  <si>
    <t>Presupuesto IP 2023</t>
  </si>
  <si>
    <t>Inversión Pública</t>
  </si>
  <si>
    <t>Corte 25 de octubre</t>
  </si>
  <si>
    <t>UP</t>
  </si>
  <si>
    <t>UR</t>
  </si>
  <si>
    <t>PARTIDA</t>
  </si>
  <si>
    <t>DESTINO</t>
  </si>
  <si>
    <t>CONCEPTO</t>
  </si>
  <si>
    <t>Monto 2023</t>
  </si>
  <si>
    <t>Monto 2024</t>
  </si>
  <si>
    <t>Secretaría General de Gobierno</t>
  </si>
  <si>
    <t>Provisiones para erogaciones especiales (Infraestructura migrantes)</t>
  </si>
  <si>
    <t>Total Secretaría General de Gobierno</t>
  </si>
  <si>
    <t>Secretaría de la Hacienda Pública</t>
  </si>
  <si>
    <t>Contingencias por fenómenos naturales</t>
  </si>
  <si>
    <t>Total Secretaría de la Hacienda Pública</t>
  </si>
  <si>
    <t>Secretaría de Educación Jalisco</t>
  </si>
  <si>
    <t>Fideicomiso para la Infraestructura y Equipamiento Educativo</t>
  </si>
  <si>
    <t>Total Secretaría de Educación Jalisco</t>
  </si>
  <si>
    <t>Secretaría de Salud Jalisco</t>
  </si>
  <si>
    <t>Ayudas sociales a instituciones sin fines de lucro (Centros de Integración Juvenil A.C.)</t>
  </si>
  <si>
    <t>O.P.D. Servicios de Salud Jalisco</t>
  </si>
  <si>
    <t>Equipamiento para nuevos centros de salud y hospitales</t>
  </si>
  <si>
    <t>Instrumental médico y equipamiento menor</t>
  </si>
  <si>
    <t>O.P.D. Hospital Civil de Guadalajara</t>
  </si>
  <si>
    <t>XX</t>
  </si>
  <si>
    <t>Equipamiento Hospitalario</t>
  </si>
  <si>
    <t>Infraestructura en el Hospital Civil Viejo y Ampliación de la Unidad Materno Infantil</t>
  </si>
  <si>
    <t>Total Secretaría de Salud Jalisco</t>
  </si>
  <si>
    <t>Secretaría de Infraestructura y Obra Pública</t>
  </si>
  <si>
    <t>3944</t>
  </si>
  <si>
    <t>xx</t>
  </si>
  <si>
    <t>Otras erogaciones por resoluciones por autoridad competente(Obligación de pago derivada del juicio de amparo 163/2008, promovido por el Ejido Santa Ana Tepetitlán, municipio de Zapopan, Jalisco.)</t>
  </si>
  <si>
    <t>Otras erogaciones por resoluciones por autoridad competente(Obligación de pago derivada del juicio de amparo 2222/2019, promovido por José Muñoz Mena, retorno San Antonio y López Mateos, municipio de Zapopan, Jalisco.)</t>
  </si>
  <si>
    <t>Terrenos(Terrenos (Derechos de vía y adquisición de terrenos).</t>
  </si>
  <si>
    <t>Edificaciones educativas y culturales(Rehabilitación de planteles educativos con daño estructural en el estado.)</t>
  </si>
  <si>
    <t>Edificación de recreación y esparcimiento(Rehabilitación de la Unidad deportiva López Mateos en el municipio de Guadalajara, Jalisco (continuación).)</t>
  </si>
  <si>
    <t>Edificación de recreación y esparcimiento(Construcción de la segunda etapa de pista de atletismo, en el parque solidaridad, municipio de Guadalajara y Tonalá, Jalisco.)</t>
  </si>
  <si>
    <t>Edificación de recreación y esparcimiento(Rehabilitación Integral del Parque Solidaridad, segunda etapa de Zona 3, municipios de Guadalajara y Tonalá (continuación))</t>
  </si>
  <si>
    <t>Edificación de recreación y esparcimiento(Rehabilitación Integral del Parque Solidaridad, Zona 2, municipios de Guadalajara y Tonalá (continuación))</t>
  </si>
  <si>
    <t>Edificación de recreación y esparcimiento(Rehabilitación de la zona 4 Alameda Oriente del Parque Solidaridad, ubicado en los municipios de Guadalajara y Tonalá, Jalisco)</t>
  </si>
  <si>
    <t>Edificaciones para servicio médico y asistencial(Hospital General de Miramar (Cancerología).)</t>
  </si>
  <si>
    <t>Edificaciones para servicio médico y asistencial(Hospital Civil de Oriente.)</t>
  </si>
  <si>
    <t>Edificaciones para servicio médico y asistencial(Hospital Civil Fray Antonio Alcalde.)</t>
  </si>
  <si>
    <t xml:space="preserve">Edificaciones para servicio médico y asistencial(Hospital Civil Fray Antonio Alcalde.)Séptimo piso  cancerología </t>
  </si>
  <si>
    <t>Edificaciones para servicio médico y asistencial(Hospital Civil Fray Antonio Alcalde.) quemados</t>
  </si>
  <si>
    <t>Edificaciones para servicio médico y asistencial(Hospital en el municipio de El Salto.)</t>
  </si>
  <si>
    <t>Edificaciones para servicio médico y asistencial(Hospital en el municipio de Sayula.)</t>
  </si>
  <si>
    <t>Edificaciones para servicio médico y asistencial(Hospital en el municipio de Ocotlán.)</t>
  </si>
  <si>
    <t>Edificaciones para servicio médico y asistencial(Hospital Zoquipan / Materno Infantil.)</t>
  </si>
  <si>
    <t>Edificaciones para servicio médico y asistencial(Centro de Atención Integral en Salud Mental Estancia Prolongada (CAISAME) El Zapote.)</t>
  </si>
  <si>
    <t>Edificaciones para servicio médico y asistencial(Rehabilitación de centros de salud.)</t>
  </si>
  <si>
    <t>Edificaciones para servicio médico y asistencial(Unidad de Hemodiálisis en Cancerología del Hospital Civil Fray Antonio Alcalde.)</t>
  </si>
  <si>
    <t>Edificaciones para servicio médico y asistencial(Área Administrativa de Salud.)</t>
  </si>
  <si>
    <t>Edificaciones para servicio médico y asistencial(Construcción del Hospital en el municipio de Tomatlán, Jalisco)</t>
  </si>
  <si>
    <t>Edificaciones uso turístico(Continuación de la construcción del Estero El Salado, en el municipio de Puerto Vallarta, Jalisco.)</t>
  </si>
  <si>
    <t>Obras para el tratamiento, distribución y suministro de agua y drenaje (Construcción de batería de unidades de bombeo para el aprovechamiento de la Cuenca Baja de Río San Nicolás (Zona de Riego), Municipio de Tomatlán, Jalisco. (continuación))</t>
  </si>
  <si>
    <r>
      <rPr>
        <rFont val="Calibri"/>
        <color theme="1"/>
        <sz val="11.0"/>
      </rPr>
      <t>Obras para telecomunicacion</t>
    </r>
    <r>
      <rPr>
        <rFont val="Calibri"/>
        <color theme="1"/>
        <sz val="11.0"/>
      </rPr>
      <t>es (III etapa de Red Jalisco)</t>
    </r>
  </si>
  <si>
    <t>Obras para telecomunicaciones(Infraestructura en Telecomunicaciones para los Municipios del Estado (Red Jalisco) Diseño, estudios básicos, proyecto ejecutivo, construcción, equipamiento, puesta en marcha y mantenimiento.)</t>
  </si>
  <si>
    <t>Construcción de carreteras, puentes y similares(Construcción Nueva)</t>
  </si>
  <si>
    <t>Construcción de carreteras, puentes y similares(Estabilización de Taludes)</t>
  </si>
  <si>
    <t>Construcción de carreteras, puentes y similares(Conservación Periódica)</t>
  </si>
  <si>
    <t>Construcción de carreteras, puentes y similares(Conservación Rutinaria)</t>
  </si>
  <si>
    <t>Construcción de carreteras, puentes y similares(Puentes vehiculares)</t>
  </si>
  <si>
    <r>
      <rPr>
        <rFont val="Calibri"/>
        <color theme="1"/>
        <sz val="11.0"/>
      </rPr>
      <t>Construcción de carreteras, puentes y similares</t>
    </r>
    <r>
      <rPr>
        <rFont val="Calibri"/>
        <color theme="1"/>
        <sz val="11.0"/>
      </rPr>
      <t xml:space="preserve">(Rehabilitación y mantenimiento de ciclovías  en el Estado de Jalisco) </t>
    </r>
  </si>
  <si>
    <t>Construcción de carreteras, puentes y similares(Mantenimiento de ciclovía de Chapala)</t>
  </si>
  <si>
    <t>Construcción de carreteras, puentes y similares(Mantenimiento de ciclovía en la lateral de Boulevard Medina Ascencio en el municipio de Puerto Vallarta)</t>
  </si>
  <si>
    <t>Construcción de carreteras, puentes y similares(Obra complementaria de ciclovía en Av. Federalismo de Av. Ávila Camacho a Av. Circunvalación, en el municipio de Guadalajara, Jalisco.)</t>
  </si>
  <si>
    <t>Construcción de carreteras, puentes y similares(Rehabilitación de la ciclovía de Ocotlán - Jamay)</t>
  </si>
  <si>
    <t>Construcción de carreteras, puentes y similares(Conservación periódica del Nuevo Periférico en el Área Metropolitana de Guadalajara)</t>
  </si>
  <si>
    <t>Construcción de carreteras, puentes y similares(Obra complementaria para la conclusión del Puente vehicular Adolf Horn, en los municipios de Tlajomulco de Zúñiga y San Pedro Tlaquepaque, Jalisco.)</t>
  </si>
  <si>
    <t>Construcción de carreteras, puentes y similares(Rehabilitación de imagen urbana, limpieza,  alumbrado, riego y jardinería en banquetas, ciclovía y camellones laterales, de las laterales de periférico Manuel Gómez Morín, en el Área Metropolitana de Guadalajara, Jalisco.)</t>
  </si>
  <si>
    <t>Construcción de carreteras, puentes y similares(Conservación periódica camino tipo A4  (30M) carretera estatal 601 y 622, tramo Santa Cruz de las Flores-San Isidro Mazatepec-Tala-E.C. Fed. 70 carretera estatal 107, tramo carretera a Chapala al ingreso a El Salto - Juanacatlán, reconstrucción de camino tipo C (7 m) carretera estatal 701  y 702, tramo E.C. FED 23 (crucero Botijilla) - San Martín de Bolaños y camino tipo C (7m), A2 (12m) y A4 (30m), carretera estatal 119, 112 y 155, tramo E.C. FED 15 – Jocotepec - Chapala y Libramiento de Chapala - E.C. EST 148, Jalisco.)</t>
  </si>
  <si>
    <t>Construcción de carreteras, puentes y similares(Conservación Periódica camino tipo C (7m), carretera estatal 544, tramo Mascota – Las Palmas – Puerto Vallarta, carretera estatal 510, tramo E.C. FED 80 – Villa Purificación, reconstrucción camino tipo C (7m), carretera estatal 513 y 428, tramo San Juan de Amula - Ciudad Guzmán y conservación del tramo El Grullo - San Juan de Amula.)</t>
  </si>
  <si>
    <t>Construcción de carreteras, puentes y similares(Conservación periódica caminos tipo C (7m), carretera estatal 213, 302, 310, 323, 339 y 348, tramo Arandas – San Diego de Alejandría – Lagos de Moreno – E.C. FED 70, carretera estatal 201, 205, 229, 230 y 233, tramo Ixtlahuacán del Río – Cuquío – Yahualica – Teocaltiche – E.C. FED 45, camino tipo A2 (12m) y tipo C (7m) carreteras estatales 214, 218, 219, 221, 231, 232, 307 y 327, tramo Atotonilco El Alto – E.C. Arandas - E.C. San Miguel El Alto – Encarnación de Díaz – El Desperdicio – E.C. FED. 70, libramiento norte Atotonilco El Alto 356 y reconstrucción de camino tipo A2 (12m) y de camino tipo C (7m) de la carretera estatal 344, Libramiento Sur Lagos de Moreno, Jalisco.)</t>
  </si>
  <si>
    <t>Construcción de carreteras, puentes y similares(Conservación periódica de carretera 411 tramo Quitupan-(Carr. Jiquilpan-Manz.), en el  municipio de Quitupán, Conservación periódica y reconstrucción de carretera 412 tramo Entr. Carr. 405-Concepción de Buenos Aires, en el municipio de Concepción de Buenos Aires; y Reconstrucción de carretera 409 tramo Valle de Juárez Santa María del Oro, en los municipios de Quitupán, Santa María del Oro, Tamazula de Gordiano y Valle de Juárez, Jalisco.)</t>
  </si>
  <si>
    <t>Construcción de carreteras, puentes y similares(Conservación periódica de carreteras 113 tramo Sta. Cruz de las Flores-Tlajomulco de Zúñiga-San Miguel Cuyutlán-Cajititlán, en el municipio de Tlajomulco de Zúñiga, 115 tramo La Calera-Cajititlán, en el municipio de Tlajomulco de Zúñiga y 124 tramo Parque J. Guadalupe Montenegro-El Castillo, en el municipio de El Salto; Reconstrucción de carretera 131 tramo Puente Grande-El Salto en el municipio de El Salto, Jalisco.)</t>
  </si>
  <si>
    <t>Construcción de carreteras, puentes y similares(Conservación periódica de carreteras 148 tramo Santa Rosa-Chapala, en los municipios de Ixtlahuacán de los Membrillos y Chapala, Carretera Estatal 160 y camino sin código  tramo Poncitlán-El Mirador -San Pedro Itzican en el municipio de Poncitlán; Conservación periódica y reconstrucción de carretera 104 tramo Chapala-Mezcala, en los municipios de Chapala y Poncitlán; y Reconstrucción de carretera 122 tramo Ocotlán-Tototlán, en los municipios de Ocotlán y Tototlán, Jalisco.)</t>
  </si>
  <si>
    <t>Construcción de carreteras, puentes y similares(Conservación periódica de carreteras 207 tramo Mexticacán-Cañadas de Obregón en el municipio de Mexticacán, 215 tramo El Llano-Teocaltiche, en los municipios de Jalostitlán y Teocaltiche, y 311 tramo Valle de Guadalupe-San Miguel El Alto, en los municipios de San Miguel El Alto y Valle de Guadalupe; Reconstrucción de carretera 337 tramo Entr. Carr. Mex. 80 Cañadas de Obregón, en los municipios de Cañadas de Obregón y Valle de Guadalupe, Jalisco.)</t>
  </si>
  <si>
    <t>Construcción de carreteras, puentes y similares(Conservación periódica de carreteras 313 tramo San José de Gracia-San Ignacio Cerro Gordo, en los municipios de San Ignacio Cerro Gordo y Tepatitlán de Morelos, 314  tramo Tepatitlán-Arandas-Límite del Estado, en los municipios de Arandas, Jesús María, San Ignacio Cerro Gordo y Tepatitlán de Morelos, 349, Libramiento Sur  en el municipio de Tepatitlán, 351 tramo Betania-Arandas, en el municipio de Arandas, 319 tramo Entr. Carr. (Manuel Doblado-La Piedad)-San José de la Paz, en el municipio de Jesús María; Conservación periódica y reconstrucción de carretera 331, Libramiento Sur en el municipio de Atotonilco el Alto; y Reconstrucción de carretera 326 tramo Tepatitlán-San José de Gracia-San Francisco de Asís-Atotonilco, en los municipios de Atotonilco el Alto y Tepatitlán de Morelos, Jalisco.)</t>
  </si>
  <si>
    <t>Construcción de carreteras, puentes y similares(Conservación periódica de carreteras 417 tramo Ingreso Sur a Cd. Guzmán, en el municipio de Zapotlán el Grande y 427 tramo San Gabriel-Entr. Tolimán, Subtramo San Gabriel-Cuatro Caminos, en los municipios de San Gabriel y Tolimán; Conservación periódica y reconstrucción de carreteras 433 tramo Tapalpa-San Gabriel, en los municipios de San Gabriel y Tapalpa; Conservación Periódica de las carreteras  459 y sin código, tramo (Tecaltitlán-La Purísima)-Tuxpan en los municipios de Tuxpan y Tecalitlán; y Reconstrucción de carretera 422 tramo Sayula-Usmajac, en el municipio de Sayula de Jalisco.)</t>
  </si>
  <si>
    <t>Construcción de carreteras, puentes y similares(Conservación periódica de carreteras 612 tramo Magdalena-Etzatlán en los municipios de Etzatlán, Magdalena y San Juanito de Escobedo y 618 tramo Cruc. Sta. María-San Martín Hidalgo-Ameca, en los municipios de Ameca y San Martín Hidalgo; y Conservación periódica y reconstrucción de carretera 633 tramo Villa Corona-Atotonilco El bajo, en el municipio de Villa Corona, Jalisco.)</t>
  </si>
  <si>
    <t>Construcción de carreteras, puentes y similares(Conservación periódica de carreteras 703 tramo Entr. Carr. Mex. 23- Tlalcosahua, en el municipio de Huejúcar y 704 tramo Entr. Carr. Jal 701 - Temastián, en el municipio de Totatiche; Conservación periódica y reconstrucción de carreteras 706 tramo Huejuquilla-Mezquitic, en los municipios de Huejuquilla y Mezquitic, 710 tramo E.C. 702 Bolaños-Huilacatitlán, en el municipio de Bolaños, 711 tramo Bolaños-Tenzompa-Huejuquilla en los municipios de Bolaños, Huejuquilla el Alto y Mezquitic 712 tramo Huejúcar-Monte Escobedo, en el municipio de Huejúcar, 714 tramo Entr. Carr. Mex. 23-Huacasco, en el municipio de Santa María de los Ángeles, 717 tramo Entr. Carr. Jal. 710-La Playa en el municipio de Bolaños y 718 tramo Mezquitic-Nostic, en el municipio de Mezquitic, Jalisco.)</t>
  </si>
  <si>
    <t>Construcción de carreteras, puentes y similares(Conservación periódica de las carreteras estatales 516, 518, 534 y 526, tramo San Clemente-Ayutla-La Campana, en los municipios de Atenguillo, Ayutla, Cuautla y Unión de Tula, Jalisco. (Subtramo del Km 0+000 al 61+100);  carretera 527 tramo San Pedro-Talpa de Allende, en los municipios de Mascota y Talpa de Allende; Conservación periódica y reconstrucción de carretera 554 tramo Villa Purificación-Chamela, en los municipios de La Huerta y Villa Purificación; y Reconstrucción de carretera 530 tramo Unión de Tula-Ejutla, en los municipios de Ejutla y Unión de Tula, Jalisco.)</t>
  </si>
  <si>
    <t>Construcción de carreteras, puentes y similares(Conservación rutinaria, rehabilitación de imagen urbana, barrera central, alumbrado público y limpieza de la superficie de rodamiento, del Nuevo Anillo Periférico en los municipios de Tonalá, El Salto y Tlajomulco de Zúñiga, Jalisco)</t>
  </si>
  <si>
    <t>Construcción de carreteras, puentes y similares(Pavimentación de vialidades en los municipios de Guadalajara, Zapopan, San Pedro Tlaquepaque, Tonalá, El Salto, Tlajomulco de Zúñiga, Ixtlahuacán de los Membrillos, Juanacatlán y Acatlán de Juárez, en el Estado de Jalisco)</t>
  </si>
  <si>
    <t>Construcción de carreteras, puentes y similares(Rehabilitación de imagen urbana de los nodos viales, limpieza de periférico, sus laterales y vialidades a cargo del estado, señalética horizontal y vertical, alumbrado y rehabilitación de infraestructura pluvial, en el Área Metropolitana de Guadalajara, Jalisco. )</t>
  </si>
  <si>
    <t>Instalación de señalamientos y protecciones de obras viales(Segunda etapa de la Modernización de corredores de movilidad Inteligente (SIGA), en el Área Metropolitana de Guadalajara, Jalisco. (7 corredores nuevos y 132 cruceros))</t>
  </si>
  <si>
    <t>Instalación de señalamientos y protecciones de obras viales(Ejecución de acciones para la modernización de corredores de movilidad inteligente en el Área Metropolitana de Guadalajara)</t>
  </si>
  <si>
    <t>Construcciones aeroportuaria(Aeropista Chalacatepec (continuación))</t>
  </si>
  <si>
    <t>Obras marítimas, fluviales y subacuáticas(Segunda etapa del malecón de Gómez Farías, en la laguna de Zapotlán, Jalisco.)</t>
  </si>
  <si>
    <t>Obras marítimas, fluviales y subacuáticas(Construcción de la segunda etapa del malecón de Ocotlán en la laguna de Chapala, Jalisco.)</t>
  </si>
  <si>
    <t>Otros servicios relacionados con obras públicas(Estudios, proyectos, control de calidad de obra pública en el Estado.)</t>
  </si>
  <si>
    <t>Otros servicios relacionados con obras públicas(Supervisión, Control y Seguimiento de la Obra Pública)</t>
  </si>
  <si>
    <t>Provisiones para erogaciones especiales(Segunda Etapa de la Universidad Policía (Fiscalía) )</t>
  </si>
  <si>
    <t>Provisiones para erogaciones especiales(Segunda etapa de la rehabilitación del Museo Trompo Mágico, en el municipio de Zapopan, Jalisco.)</t>
  </si>
  <si>
    <t>Estación de Mi Macro Periférico y Línea 4</t>
  </si>
  <si>
    <t>Provisiones para erogaciones especiales(Obras complementarias para el sistema integrado de transporte de Periférico del Área Metropolitana de Guadalajara (Carriles laterales en Periférico Arco Poniente de Av. Vallarta a López Mateos))</t>
  </si>
  <si>
    <t>Provisiones para erogaciones especiales(Obras complementarias para el sistema integrado de transporte de Periférico del Área Metropolitana de Guadalajara (Carriles laterales en Periférico Arco Sur de Av. López Mateos a Av. De la Cantera))</t>
  </si>
  <si>
    <t>Provisiones para erogaciones especiales(Obras complementarias para el sistema integrado de transporte de Periférico del Área Metropolitana de Guadalajara (Carriles laterales en Periférico De Aldoph Horn y Linea 4) verificar destino</t>
  </si>
  <si>
    <t>Provisiones para erogaciones especiales(Conectividad Rural.- Mantenimiento y Contrucción de Caminos Rurales )</t>
  </si>
  <si>
    <t>Provisiones para erogaciones especiales(Fondo Común Concursable para la Infraestructura - FOCOCI.)</t>
  </si>
  <si>
    <t>Provisiones para erogaciones especiales(Fondo Complementario para el Desarrollo Regional - FONDEREG.)</t>
  </si>
  <si>
    <t>Provisiones para erogaciones especiales(Infraestructura Indígena)</t>
  </si>
  <si>
    <t>Provisiones para erogaciones especiales (Infraestructura Educativa y Cultural, priorizando abatir el rezago en Educación Media Superior; por Convenio UDG)</t>
  </si>
  <si>
    <t>Provisiones para erogaciones especiales (Fondo para Inversiones Metropolitanas).</t>
  </si>
  <si>
    <t>Provisiones para erogaciones especiales (Fondo Obras en el Estado)</t>
  </si>
  <si>
    <t>Provisiones para erogaciones complementarias para programas federales(Obras y acciones para población con rezago social y pobreza extrema (FISE))</t>
  </si>
  <si>
    <t>Instituto de la Infraestructura Física Educativa del Estado de Jalisco</t>
  </si>
  <si>
    <t>Transferencias internas otorgadas a entidades paraestatales no empresariales y no financieras para inversión pública</t>
  </si>
  <si>
    <t>Instituto Jalisciense de la Vivienda</t>
  </si>
  <si>
    <t xml:space="preserve"> (Programa de Mejoramiento de Vivienda).</t>
  </si>
  <si>
    <t>Total Secretaría de Infraestructura y Obra Pública</t>
  </si>
  <si>
    <t>Secretaría de Turismo</t>
  </si>
  <si>
    <t xml:space="preserve"> </t>
  </si>
  <si>
    <t>Edificaciones uso turístico (Tursimo de Playa, Modelo de conectividad marítima)</t>
  </si>
  <si>
    <t>Instalación de señalamientos y protecciones de obras viales (Mejoramiento de de ordenamiento e imagen urbana en municipios que pertenecen a Rutas Turísticas prioritarias)</t>
  </si>
  <si>
    <t>Instalación de señalamientos y protecciones de obras viales (Diagnósticos territoriales de municipios con nombramiento de Pueblos Mágicos).</t>
  </si>
  <si>
    <t>Total Secretaría de Turismo</t>
  </si>
  <si>
    <t>Secretaría de Agricultura y Desarrollo Rural</t>
  </si>
  <si>
    <t>Desarrollo de obra pública en los municipios (Obras de empedrados en Municipios realizadas)</t>
  </si>
  <si>
    <t>Apoyo a proyectos productivos rurales</t>
  </si>
  <si>
    <t>Fomento de actividades pesqueras y acuícolas</t>
  </si>
  <si>
    <t>Apoyo a la agricultura</t>
  </si>
  <si>
    <t>Construcción de sistemas de riego agrícola</t>
  </si>
  <si>
    <t>Construcción de carreteras, puentes y similares</t>
  </si>
  <si>
    <t>Fideicomiso Alianza para el Campo en el Estado de Jalisco (FACEJ)</t>
  </si>
  <si>
    <t>Inversiones en fideicomisos del poder ejecutivo</t>
  </si>
  <si>
    <t>Total Secretaría de Agricultura y Desarrollo Rural</t>
  </si>
  <si>
    <t>Secretaría de Medio Ambiente y Desarrollo Territorial</t>
  </si>
  <si>
    <t>Subsidios a Municipios para Inversión Pública (Jalisco Reduce)</t>
  </si>
  <si>
    <t>Otros servicios relacionados con obras públicas (Programa brigadas forestales)</t>
  </si>
  <si>
    <t>Total Secretaría de Medio Ambiente y Desarrollo Territorial</t>
  </si>
  <si>
    <t>Secretaría del Sistema de Asistencia Social</t>
  </si>
  <si>
    <t>Ayuda para el desarrollo social del Estado</t>
  </si>
  <si>
    <t>Fondo Estatal de Desastres Naturales (FOEDEN)</t>
  </si>
  <si>
    <t>Total Secretaría del Sistema de Asistencia Social</t>
  </si>
  <si>
    <t>Secretaría de Cultura</t>
  </si>
  <si>
    <t>Restauración de la Biblioteca Central Profesor "Ramón García Ruiz" en Guadalajara.</t>
  </si>
  <si>
    <t>Rehabilitación de imagen de la Casa de la Cultura Jalisciense.</t>
  </si>
  <si>
    <t>Rehabilitación del Foro de Arte y Cultura.</t>
  </si>
  <si>
    <t>Rehabilitación en la Estación de ferrocarril en el  municipio de Ameca, Jalisco.</t>
  </si>
  <si>
    <t>Rehabilitación en la Estación de ferrocarril en el  municipio de Ahualulco de Mercado, Jalisco.</t>
  </si>
  <si>
    <t>Total Secretaría de Cultura</t>
  </si>
  <si>
    <t>Secretaría del Transporte</t>
  </si>
  <si>
    <t>Sistema de Tren Eléctrico Urbano (SITEUR)</t>
  </si>
  <si>
    <t>Implementación del Sistema de Control de Trenes y Señalización de la Línea 1 del Tren Ligero de Guadalajara, en los municipios de Tlaquepaque, Guadalajara y Zapopan)</t>
  </si>
  <si>
    <t>Modelo Integral de Movilidad de la Zona Sur del Área Metropolitana de Guadalajara, (Línea 4).</t>
  </si>
  <si>
    <t>Total Secretaría del Transporte</t>
  </si>
  <si>
    <t>Aportaciones, Transferencias y Subsidios a Municipios</t>
  </si>
  <si>
    <t>Fondo de infraestructura social municipal (FISM-FAIS MUNICIPAL)</t>
  </si>
  <si>
    <t>Total Aportaciones, Transferencias y Subsidios a Municipios</t>
  </si>
  <si>
    <t>Secretaría de Planeación y Participación Ciudadana</t>
  </si>
  <si>
    <t>Provisiones para erogaciones por mecanismos de gobernanza</t>
  </si>
  <si>
    <t>Total Secretaría de Planeación y Participación Ciudadana</t>
  </si>
  <si>
    <t>Secretaría de Gestión Integral del Agua</t>
  </si>
  <si>
    <t>Comisión Estatal del Agua de Jalisco (CEA)</t>
  </si>
  <si>
    <t xml:space="preserve">Operación de PTAR que descargan a Río Santiago </t>
  </si>
  <si>
    <t>Operación de PTAR en el Estado</t>
  </si>
  <si>
    <t>Aportación Estatal Proagua - Localidades Urbana y Rurales:   para potabilizacion en AMG, y acciones en el interior del estado , estudios y  proyectos</t>
  </si>
  <si>
    <t>Estudios y Proyectos</t>
  </si>
  <si>
    <t>Estudios y Proyectos aprovechamiento 2m3 agua de rehuso para el AMG</t>
  </si>
  <si>
    <t>Complemento para Operación de PTAR en el Estado</t>
  </si>
  <si>
    <t xml:space="preserve"> Transferencias internas otorgadas a entidades paraestatales no empresariales y no financieras para inversión pública (complemento de Inversiones para el proyecto de Abastecimiento de AMG)  </t>
  </si>
  <si>
    <t>Perforación, equipamiento de pozos e interconexiones al sistema - Área Metropolitana de Guadalajara)</t>
  </si>
  <si>
    <t xml:space="preserve">Programa  Nidos de Llluvia .(Cobertura Estatal) </t>
  </si>
  <si>
    <t>Total Secretaría de Gestión Integral del Agua</t>
  </si>
  <si>
    <t>Secretaría de Igualdad Sustantiva entre Mujeres y Hombres</t>
  </si>
  <si>
    <t>Red de Centros para Justicia para las Mujeres</t>
  </si>
  <si>
    <t>Construcción y Equipamiento a  Centros de Justicia  Para la mujer</t>
  </si>
  <si>
    <t>Total Secretaría de Igualdad Sustantiva entre Mujeres y Hombres</t>
  </si>
  <si>
    <t>Coordinación General Estratégica de Seguridad</t>
  </si>
  <si>
    <t>Instituto Jalisciense de Ciencias Forenses</t>
  </si>
  <si>
    <t>Equipamiento de laboratorios.</t>
  </si>
  <si>
    <t>Segunda etapa de construcción del Centro de Identificación Humana)</t>
  </si>
  <si>
    <t>Centro de Coordinación, Comando, Control, Comunicaciones y Computo del Estado de Jalisco (C5)</t>
  </si>
  <si>
    <t>Puntos de Monitoreo Inteligente PMI y equipamiento</t>
  </si>
  <si>
    <t>Total Coordinación General Estratégica de Seguridad</t>
  </si>
  <si>
    <t>Coordinación General Estratégica de Desarrollo Social</t>
  </si>
  <si>
    <t>Consejo Estatal para el Fomento Deportivo (CODE Jalisco)</t>
  </si>
  <si>
    <t>Transferencias internas a entidades paraestatales no empresariales y no financieras para inversión pública (Rehabilitación y equipamiento de infraestructura deportiva en el Estado de Jalisco.)</t>
  </si>
  <si>
    <t>(Equipamiento de gimnasio de clavados)</t>
  </si>
  <si>
    <t xml:space="preserve"> (Equipamiento de instalaciones deportivas en el Consejo Estatal para el Fomento Deportivo (CODE) Jalisco)</t>
  </si>
  <si>
    <t>Total Coordinación General Estratégica de Desarrollo Social</t>
  </si>
  <si>
    <t>Coordinación General Estratégica de Gestión del Territorio</t>
  </si>
  <si>
    <t>Agencia Metropolitana de Servicios de Infraestructura Para La Movilidad del ÁMG</t>
  </si>
  <si>
    <t xml:space="preserve">Transferencias internas otorgadas a entidades paraestatales no empresariales y no financieras para inversión pública (Senalizacion y refacciones  del Porgrama  Mi Bici) </t>
  </si>
  <si>
    <t xml:space="preserve">Transferencias internas otorgadas a entidades paraestatales no empresariales y no financieras para inversión pública (Ampliacion de estaciones del programa Mi Bici y reposoción de bicicletas robadas) </t>
  </si>
  <si>
    <t>Total Coordinación General Estratégica de Gestión del Territorio</t>
  </si>
  <si>
    <t>TOTAL GENERAL</t>
  </si>
  <si>
    <t>Gobierno del Estado de Jalisco</t>
  </si>
  <si>
    <r>
      <rPr>
        <rFont val="Calibri"/>
        <color theme="1"/>
        <sz val="12.0"/>
      </rPr>
      <t xml:space="preserve">PRESUPUESTO DE EGRESOS PARA EL EJERCICIO FISCAL </t>
    </r>
    <r>
      <rPr>
        <rFont val="Calibri"/>
        <color theme="1"/>
        <sz val="14.0"/>
      </rPr>
      <t>2023</t>
    </r>
  </si>
  <si>
    <t>Programa Anual de Inversión Pública</t>
  </si>
  <si>
    <t>Unidad Responsable</t>
  </si>
  <si>
    <t>Partida</t>
  </si>
  <si>
    <t>Concepto</t>
  </si>
  <si>
    <t>Ubicación</t>
  </si>
  <si>
    <t>Habitantes Beneficiados</t>
  </si>
  <si>
    <t>Importe</t>
  </si>
  <si>
    <r>
      <rPr>
        <rFont val="Calibri"/>
        <color theme="1"/>
        <sz val="11.0"/>
      </rPr>
      <t>Provisiones para erogaciones especiales (</t>
    </r>
    <r>
      <rPr>
        <rFont val="Calibri"/>
        <i/>
        <color theme="1"/>
        <sz val="11.0"/>
      </rPr>
      <t>Infraestructura migrantes</t>
    </r>
    <r>
      <rPr>
        <rFont val="Calibri"/>
        <color theme="1"/>
        <sz val="11.0"/>
      </rPr>
      <t>).</t>
    </r>
  </si>
  <si>
    <t>Cobertura Estatal</t>
  </si>
  <si>
    <t>Contingencias por fenómenos naturales.</t>
  </si>
  <si>
    <t>Fideicomiso para la Infraestructura y Equipamiento Educativo.</t>
  </si>
  <si>
    <r>
      <rPr>
        <rFont val="Calibri"/>
        <color theme="1"/>
        <sz val="11.0"/>
      </rPr>
      <t>Ayudas sociales a instituciones sin fines de lucro (</t>
    </r>
    <r>
      <rPr>
        <rFont val="Calibri"/>
        <i/>
        <color theme="1"/>
        <sz val="11.0"/>
      </rPr>
      <t>Centros de Integración Juvenil A.C.</t>
    </r>
    <r>
      <rPr>
        <rFont val="Calibri"/>
        <color theme="1"/>
        <sz val="11.0"/>
      </rPr>
      <t>).</t>
    </r>
  </si>
  <si>
    <t xml:space="preserve">Cobertura Estatal </t>
  </si>
  <si>
    <r>
      <rPr>
        <rFont val="Calibri"/>
        <color theme="1"/>
        <sz val="11.0"/>
      </rPr>
      <t>Transferencias internas a entidades paraestatales no empresariales y no financieras para bienes muebles, inmuebles e intangibles (</t>
    </r>
    <r>
      <rPr>
        <rFont val="Calibri"/>
        <i/>
        <color theme="1"/>
        <sz val="11.0"/>
      </rPr>
      <t>Equipamiento para nuevos centros de salud y hospital</t>
    </r>
    <r>
      <rPr>
        <rFont val="Calibri"/>
        <color theme="1"/>
        <sz val="11.0"/>
      </rPr>
      <t>es).</t>
    </r>
  </si>
  <si>
    <r>
      <rPr>
        <rFont val="Calibri"/>
        <color theme="1"/>
        <sz val="11.0"/>
      </rPr>
      <t xml:space="preserve">Transferencias internas a entidades paraestatales no empresariales y no financieras para bienes muebles, inmuebles e intangibles  </t>
    </r>
    <r>
      <rPr>
        <rFont val="Calibri"/>
        <i/>
        <color theme="1"/>
        <sz val="11.0"/>
      </rPr>
      <t>(Instrumental médico y equipamiento menor).</t>
    </r>
  </si>
  <si>
    <r>
      <rPr>
        <rFont val="Calibri"/>
        <color theme="1"/>
        <sz val="11.0"/>
      </rPr>
      <t xml:space="preserve">Transferencias internas a entidades paraestatales no empresariales y no financieras para inversión pública </t>
    </r>
    <r>
      <rPr>
        <rFont val="Calibri"/>
        <i/>
        <color theme="1"/>
        <sz val="11.0"/>
      </rPr>
      <t>(Remodelación y mantenimiento del OPD Servicios de Salud Jalisco)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</si>
  <si>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>Transferencias internas a entidades paraestatales no empresariales y no financieras para bienes muebles, inmuebles e intangibles  (</t>
    </r>
    <r>
      <rPr>
        <rFont val="Calibri"/>
        <i/>
        <color theme="1"/>
        <sz val="11.0"/>
      </rPr>
      <t>Equipamiento Hospitalario).</t>
    </r>
  </si>
  <si>
    <r>
      <rPr>
        <rFont val="Calibri"/>
        <color theme="1"/>
        <sz val="11.0"/>
      </rPr>
      <t>Transferencias internas a entidades paraestatales no empresariales y no financieras para inversión pública (</t>
    </r>
    <r>
      <rPr>
        <rFont val="Calibri"/>
        <i/>
        <color theme="1"/>
        <sz val="11.0"/>
      </rPr>
      <t>Hospital Civil Fray Antonio Alcalde,  ampliación de Unidad Materno Infantil).</t>
    </r>
  </si>
  <si>
    <t>Guadalajara</t>
  </si>
  <si>
    <r>
      <rPr>
        <rFont val="Calibri"/>
        <color theme="1"/>
        <sz val="11.0"/>
      </rPr>
      <t>Otras erogaciones por resoluciones por autoridad competente(</t>
    </r>
    <r>
      <rPr>
        <rFont val="Calibri"/>
        <i/>
        <color theme="1"/>
        <sz val="11.0"/>
      </rPr>
      <t>Obligación de pago derivada del juicio de amparo 163/2008, promovido por el Ejido Santa Ana Tepetitlán, municipio de Zapopan, Jalisco)</t>
    </r>
    <r>
      <rPr>
        <rFont val="Calibri"/>
        <color theme="1"/>
        <sz val="11.0"/>
      </rPr>
      <t>.</t>
    </r>
  </si>
  <si>
    <t>Zapopan</t>
  </si>
  <si>
    <r>
      <rPr>
        <rFont val="Calibri"/>
        <color theme="1"/>
        <sz val="11.0"/>
      </rPr>
      <t>Terrenos (</t>
    </r>
    <r>
      <rPr>
        <rFont val="Calibri"/>
        <i/>
        <color theme="1"/>
        <sz val="11.0"/>
      </rPr>
      <t>Derechos de vía y adquisición de terrenos)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</si>
  <si>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>Edificaciones educativas y culturales (</t>
    </r>
    <r>
      <rPr>
        <rFont val="Calibri"/>
        <i/>
        <color theme="1"/>
        <sz val="11.0"/>
      </rPr>
      <t>Rehabilitación de planteles educativos con daño estructural en el estado</t>
    </r>
    <r>
      <rPr>
        <rFont val="Calibri"/>
        <color theme="1"/>
        <sz val="11.0"/>
      </rPr>
      <t>).</t>
    </r>
  </si>
  <si>
    <r>
      <rPr>
        <rFont val="Calibri"/>
        <color theme="1"/>
        <sz val="11.0"/>
      </rPr>
      <t>Edificación de recreación y esparcimiento (</t>
    </r>
    <r>
      <rPr>
        <rFont val="Calibri"/>
        <i/>
        <color theme="1"/>
        <sz val="11.0"/>
      </rPr>
      <t>Rehabilitación de la Unidad deportiva López Mateos en el municipio de Guadalajara, Jalisco (continuación)).</t>
    </r>
  </si>
  <si>
    <r>
      <rPr>
        <rFont val="Calibri"/>
        <color theme="1"/>
        <sz val="11.0"/>
      </rPr>
      <t>Edificación de recreación y esparcimiento (</t>
    </r>
    <r>
      <rPr>
        <rFont val="Calibri"/>
        <i/>
        <color theme="1"/>
        <sz val="11.0"/>
      </rPr>
      <t>Construcción de la segunda etapa de pista de atletismo, en el parque solidaridad, municipio de Guadalajara y Tonalá, Jalisco).</t>
    </r>
  </si>
  <si>
    <t>Guadalajara, Tonalá</t>
  </si>
  <si>
    <r>
      <rPr>
        <rFont val="Calibri"/>
        <color theme="1"/>
        <sz val="11.0"/>
      </rPr>
      <t>Edificación de recreación y esparcimiento (</t>
    </r>
    <r>
      <rPr>
        <rFont val="Calibri"/>
        <i/>
        <color theme="1"/>
        <sz val="11.0"/>
      </rPr>
      <t>Rehabilitación Parque Solidaridad en los municipios de Guadalajara y Tonalá. (continuación)).</t>
    </r>
  </si>
  <si>
    <r>
      <rPr>
        <rFont val="Calibri"/>
        <color theme="1"/>
        <sz val="11.0"/>
      </rPr>
      <t>Edificación de recreación y esparcimiento (</t>
    </r>
    <r>
      <rPr>
        <rFont val="Calibri"/>
        <i/>
        <color theme="1"/>
        <sz val="11.0"/>
      </rPr>
      <t>Rehabilitación de la zona 4 Alameda Oriente del Parque Solidaridad, ubicado en los municipios de Guadalajara y Tonalá, Jalisco</t>
    </r>
    <r>
      <rPr>
        <rFont val="Calibri"/>
        <color theme="1"/>
        <sz val="11.0"/>
      </rPr>
      <t>).</t>
    </r>
  </si>
  <si>
    <t>Guadalajara, Tonalá.</t>
  </si>
  <si>
    <r>
      <rPr>
        <rFont val="Calibri"/>
        <color theme="1"/>
        <sz val="11.0"/>
      </rPr>
      <t>Edificaciones para servicio médico y asistencial (</t>
    </r>
    <r>
      <rPr>
        <rFont val="Calibri"/>
        <i/>
        <color theme="1"/>
        <sz val="11.0"/>
      </rPr>
      <t>Construcción del Hospital Regional de Cancerología, ubicado en el municipio de Zapopan)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</si>
  <si>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>Edificaciones para servicio médico y asistencial (</t>
    </r>
    <r>
      <rPr>
        <rFont val="Calibri"/>
        <i/>
        <color theme="1"/>
        <sz val="11.0"/>
      </rPr>
      <t>Hospital Civil de Oriente)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</si>
  <si>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>Edificaciones para servicio médico y asistencial (</t>
    </r>
    <r>
      <rPr>
        <rFont val="Calibri"/>
        <i/>
        <color theme="1"/>
        <sz val="11.0"/>
      </rPr>
      <t>Hospital Civil Fray Antonio Alcalde)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</si>
  <si>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>Edificaciones para servicio médico y asistencial (</t>
    </r>
    <r>
      <rPr>
        <rFont val="Calibri"/>
        <i/>
        <color theme="1"/>
        <sz val="11.0"/>
      </rPr>
      <t>Centro de Atención Integral de Oncología y Hematología Pediátrica en el Hospital Civil Dr. Juan I. Menchaca. (continuación))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</si>
  <si>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>Edificaciones para servicio médico y asistencial (</t>
    </r>
    <r>
      <rPr>
        <rFont val="Calibri"/>
        <i/>
        <color theme="1"/>
        <sz val="11.0"/>
      </rPr>
      <t>Unidad de Niños Quemados en el Antiguo Hospital Civil Fray Antonio Alcalde (continuación))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</si>
  <si>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>Edificaciones para servicio médico y asistencial (</t>
    </r>
    <r>
      <rPr>
        <rFont val="Calibri"/>
        <i/>
        <color theme="1"/>
        <sz val="11.0"/>
      </rPr>
      <t>Hospital Comunitario en el municipio de El Salto</t>
    </r>
    <r>
      <rPr>
        <rFont val="Calibri"/>
        <color theme="1"/>
        <sz val="11.0"/>
      </rPr>
      <t>).</t>
    </r>
  </si>
  <si>
    <t>El Salto</t>
  </si>
  <si>
    <r>
      <rPr>
        <rFont val="Calibri"/>
        <color theme="1"/>
        <sz val="11.0"/>
      </rPr>
      <t>Edificaciones para servicio médico y asistencial (</t>
    </r>
    <r>
      <rPr>
        <rFont val="Calibri"/>
        <i/>
        <color theme="1"/>
        <sz val="11.0"/>
      </rPr>
      <t>Hospital comunitario en Sayula)</t>
    </r>
    <r>
      <rPr>
        <rFont val="Calibri"/>
        <color theme="1"/>
        <sz val="11.0"/>
      </rPr>
      <t>.</t>
    </r>
  </si>
  <si>
    <t>Sayula</t>
  </si>
  <si>
    <r>
      <rPr>
        <rFont val="Calibri"/>
        <color theme="1"/>
        <sz val="11.0"/>
      </rPr>
      <t>Edificaciones para servicio médico y asistencial (</t>
    </r>
    <r>
      <rPr>
        <rFont val="Calibri"/>
        <i/>
        <color theme="1"/>
        <sz val="11.0"/>
      </rPr>
      <t>Hospital General Regional en el municipio de Ocotlán)</t>
    </r>
    <r>
      <rPr>
        <rFont val="Calibri"/>
        <color theme="1"/>
        <sz val="11.0"/>
      </rPr>
      <t>.</t>
    </r>
  </si>
  <si>
    <t>Ocotlán</t>
  </si>
  <si>
    <r>
      <rPr>
        <rFont val="Calibri"/>
        <color theme="1"/>
        <sz val="11.0"/>
      </rPr>
      <t>Edificaciones para servicio médico y asistencial (</t>
    </r>
    <r>
      <rPr>
        <rFont val="Calibri"/>
        <i/>
        <color theme="1"/>
        <sz val="11.0"/>
      </rPr>
      <t>Hospital Zoquipan / Materno Infantil)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</si>
  <si>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>Edificaciones para servicio médico y asistencial (</t>
    </r>
    <r>
      <rPr>
        <rFont val="Calibri"/>
        <i/>
        <color theme="1"/>
        <sz val="11.0"/>
      </rPr>
      <t>Centro de Atención Integral en Salud Mental Estancia Prolongada (CAISAME) El Zapote).</t>
    </r>
  </si>
  <si>
    <t>Tlajomulco de Zúñiga</t>
  </si>
  <si>
    <r>
      <rPr>
        <rFont val="Calibri"/>
        <color theme="1"/>
        <sz val="11.0"/>
      </rPr>
      <t>Edificaciones para servicio médico y asistencial</t>
    </r>
    <r>
      <rPr>
        <rFont val="Calibri"/>
        <i/>
        <color theme="1"/>
        <sz val="11.0"/>
      </rPr>
      <t xml:space="preserve"> (Centros de salud).</t>
    </r>
  </si>
  <si>
    <r>
      <rPr>
        <rFont val="Calibri"/>
        <color theme="1"/>
        <sz val="11.0"/>
      </rPr>
      <t>Edificaciones para servicio médico y asistencial (</t>
    </r>
    <r>
      <rPr>
        <rFont val="Calibri"/>
        <i/>
        <color theme="1"/>
        <sz val="11.0"/>
      </rPr>
      <t>Unidad de Hemodiálisis en Hospital Civil Fray Antonio Alcalde)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</si>
  <si>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>Edificaciones para servicio médico y asistencial (</t>
    </r>
    <r>
      <rPr>
        <rFont val="Calibri"/>
        <i/>
        <color theme="1"/>
        <sz val="11.0"/>
      </rPr>
      <t>Área Administrativa de Salud)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</si>
  <si>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>Edificaciones para servicio médico y asistencial (</t>
    </r>
    <r>
      <rPr>
        <rFont val="Calibri"/>
        <i/>
        <color theme="1"/>
        <sz val="11.0"/>
      </rPr>
      <t>Construcción del Hospital en el municipio de Tomatlán, Jalisco)</t>
    </r>
    <r>
      <rPr>
        <rFont val="Calibri"/>
        <color theme="1"/>
        <sz val="11.0"/>
      </rPr>
      <t>.</t>
    </r>
  </si>
  <si>
    <t>Tomatlán</t>
  </si>
  <si>
    <r>
      <rPr>
        <rFont val="Calibri"/>
        <color theme="1"/>
        <sz val="11.0"/>
      </rPr>
      <t>Edificaciones de Seguridad Pública (</t>
    </r>
    <r>
      <rPr>
        <rFont val="Calibri"/>
        <i/>
        <color theme="1"/>
        <sz val="11.0"/>
      </rPr>
      <t>Universidad Policía (Fiscalía), Segunda Etapa)</t>
    </r>
    <r>
      <rPr>
        <rFont val="Calibri"/>
        <color theme="1"/>
        <sz val="11.0"/>
      </rPr>
      <t>.</t>
    </r>
  </si>
  <si>
    <t>San Pedro Tlaquepaque</t>
  </si>
  <si>
    <r>
      <rPr>
        <rFont val="Calibri"/>
        <color theme="1"/>
        <sz val="11.0"/>
      </rPr>
      <t>Edificaciones uso turístico (</t>
    </r>
    <r>
      <rPr>
        <rFont val="Calibri"/>
        <i/>
        <color theme="1"/>
        <sz val="11.0"/>
      </rPr>
      <t>Rehabilitación del Estero El Salado, en el municipio de Puerto Vallarta, Jalisco. (continuación)).</t>
    </r>
  </si>
  <si>
    <t>Puerto Vallarta</t>
  </si>
  <si>
    <r>
      <rPr>
        <rFont val="Calibri"/>
        <color theme="1"/>
        <sz val="11.0"/>
      </rPr>
      <t>Obras para el tratamiento, distribución y suministro de agua y drenaje (</t>
    </r>
    <r>
      <rPr>
        <rFont val="Calibri"/>
        <i/>
        <color theme="1"/>
        <sz val="11.0"/>
      </rPr>
      <t>Construcción de batería de unidades de bombeo para el aprovechamiento de la Cuenca Baja de Río San Nicolás (Zona de Riego), Municipio de Tomatlán, Jalisco. (continuación)).</t>
    </r>
  </si>
  <si>
    <r>
      <rPr>
        <rFont val="Calibri"/>
        <color theme="1"/>
        <sz val="11.0"/>
      </rPr>
      <t>Obras para telecomunicacion</t>
    </r>
    <r>
      <rPr>
        <rFont val="Calibri"/>
        <color theme="1"/>
        <sz val="11.0"/>
      </rPr>
      <t>es (</t>
    </r>
    <r>
      <rPr>
        <rFont val="Calibri"/>
        <i/>
        <color theme="1"/>
        <sz val="11.0"/>
      </rPr>
      <t>Obra complementaria a la infraestructura de telecomunicaciones para los municipios del Estado (Red Jalisco, tercera etapa)).</t>
    </r>
  </si>
  <si>
    <r>
      <rPr>
        <rFont val="Calibri"/>
        <color theme="1"/>
        <sz val="11.0"/>
      </rPr>
      <t>Obras para telecomunicaciones (</t>
    </r>
    <r>
      <rPr>
        <rFont val="Calibri"/>
        <i/>
        <color theme="1"/>
        <sz val="11.0"/>
      </rPr>
      <t>Infraestructura en Telecomunicaciones para los Municipios del Estado (Red Jalisco) Contrato Multianual).</t>
    </r>
  </si>
  <si>
    <r>
      <rPr>
        <rFont val="Calibri"/>
        <color theme="1"/>
        <sz val="11.0"/>
      </rPr>
      <t>Construcción de carreteras, puentes y similares (</t>
    </r>
    <r>
      <rPr>
        <rFont val="Calibri"/>
        <i/>
        <color theme="1"/>
        <sz val="11.0"/>
      </rPr>
      <t>Construcción, reconstrucción y conservación periódica de carreteras y puentes en el Estado de Jalisco).</t>
    </r>
  </si>
  <si>
    <r>
      <rPr>
        <rFont val="Calibri"/>
        <color theme="1"/>
        <sz val="11.0"/>
      </rPr>
      <t>Construcción de carreteras, puentes y similares</t>
    </r>
    <r>
      <rPr>
        <rFont val="Calibri"/>
        <i/>
        <color theme="1"/>
        <sz val="11.0"/>
      </rPr>
      <t xml:space="preserve"> (Conservación Rutinaria)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</si>
  <si>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>Construcción de carreteras, puentes y similares (</t>
    </r>
    <r>
      <rPr>
        <rFont val="Calibri"/>
        <i/>
        <color theme="1"/>
        <sz val="11.0"/>
      </rPr>
      <t>Construcción, rehabilitación y mantenimiento de ciclovias en el Estado de Jalisco).</t>
    </r>
  </si>
  <si>
    <r>
      <rPr>
        <rFont val="Calibri"/>
        <color theme="1"/>
        <sz val="11.0"/>
      </rPr>
      <t>Construcción de carreteras, puentes y similares(</t>
    </r>
    <r>
      <rPr>
        <rFont val="Calibri"/>
        <i/>
        <color theme="1"/>
        <sz val="11.0"/>
      </rPr>
      <t>Rehabilitación con concreto del Nuevo Periférico en el Área Metropolitana de Guadalajara).</t>
    </r>
  </si>
  <si>
    <t>Área Metropolitana de Guadalajara</t>
  </si>
  <si>
    <r>
      <rPr>
        <rFont val="Calibri"/>
        <color theme="1"/>
        <sz val="11.0"/>
      </rPr>
      <t>Construcción de carreteras, puentes y similares (</t>
    </r>
    <r>
      <rPr>
        <rFont val="Calibri"/>
        <i/>
        <color theme="1"/>
        <sz val="11.0"/>
      </rPr>
      <t>Obra complementaria para la conclusión del paso superior vehicular  Adolf Horn Jr., en los municipios de Tlajomulco de Zúñiga y San Pedro Tlaquepaque, Jalisco)</t>
    </r>
    <r>
      <rPr>
        <rFont val="Calibri"/>
        <color theme="1"/>
        <sz val="11.0"/>
      </rPr>
      <t>.</t>
    </r>
  </si>
  <si>
    <t>Tlajomulco de Zúñiga,  San Pedro Tlaquepaque.</t>
  </si>
  <si>
    <r>
      <rPr>
        <rFont val="Calibri"/>
        <color theme="1"/>
        <sz val="11.0"/>
      </rPr>
      <t>Construcción de carreteras, puentes y similares (</t>
    </r>
    <r>
      <rPr>
        <rFont val="Calibri"/>
        <i/>
        <color theme="1"/>
        <sz val="11.0"/>
      </rPr>
      <t>Rehabilitación de imagen urbana, limpieza,  alumbrado, riego y jardinería en banquetas, ciclovía y camellones laterales, de las laterales de periférico Manuel Gómez Morín, en el Área Metropolitana de Guadalajara, Jalisco).</t>
    </r>
  </si>
  <si>
    <r>
      <rPr>
        <rFont val="Calibri"/>
        <color theme="1"/>
        <sz val="11.0"/>
      </rPr>
      <t>Construcción de carreteras, puentes y similares (</t>
    </r>
    <r>
      <rPr>
        <rFont val="Calibri"/>
        <i/>
        <color theme="1"/>
        <sz val="11.0"/>
      </rPr>
      <t>Conservación periódica camino tipo A4  (30M) carretera estatal 601 y 622, tramo Santa Cruz de las Flores-San Isidro Mazatepec-Tala-E.C. Fed. 70 carretera estatal 107, tramo carretera a Chapala al ingreso a El Salto - Juanacatlán, reconstrucción de camino tipo C (7 m) carretera estatal 701  y 702, tramo E.C. FED 23 (crucero Botijilla) - San Martín de Bolaños y camino tipo C (7m), A2 (12m) y A4 (30m), carretera estatal 119, 112 y 155, tramo E.C. FED 15 – Jocotepec - Chapala y Libramiento de Chapala - E.C. EST 148, Jalisco</t>
    </r>
    <r>
      <rPr>
        <rFont val="Calibri"/>
        <color theme="1"/>
        <sz val="11.0"/>
      </rPr>
      <t>).</t>
    </r>
  </si>
  <si>
    <t>Tala, Chapala, El Salto, Juanacatlán, San Martín de Bolaños.</t>
  </si>
  <si>
    <r>
      <rPr>
        <rFont val="Calibri"/>
        <color theme="1"/>
        <sz val="11.0"/>
      </rPr>
      <t>Construcción de carreteras, puentes y similares (</t>
    </r>
    <r>
      <rPr>
        <rFont val="Calibri"/>
        <i/>
        <color theme="1"/>
        <sz val="11.0"/>
      </rPr>
      <t>Conservación Periódica camino tipo C (7m), carretera estatal 544, tramo Mascota – Las Palmas – Puerto Vallarta, carretera estatal 510, tramo E.C. FED 80 – Villa Purificación, reconstrucción camino tipo C (7m), carretera estatal 513 y 428, tramo San Juan de Amula - Ciudad Guzmán y conservación del tramo El Grullo - San Juan de Amula)</t>
    </r>
    <r>
      <rPr>
        <rFont val="Calibri"/>
        <color theme="1"/>
        <sz val="11.0"/>
      </rPr>
      <t>.</t>
    </r>
  </si>
  <si>
    <t>Mascota, Puerto Vallarta, Villa Purificación, Zapotlán el Grande, El Grullo.</t>
  </si>
  <si>
    <r>
      <rPr>
        <rFont val="Calibri"/>
        <color theme="1"/>
        <sz val="11.0"/>
      </rPr>
      <t>Construcción de carreteras, puentes y similares (</t>
    </r>
    <r>
      <rPr>
        <rFont val="Calibri"/>
        <i/>
        <color theme="1"/>
        <sz val="11.0"/>
      </rPr>
      <t>Conservación periódica caminos tipo C (7m), carretera estatal 213, 302, 310, 323, 339 y 348, tramo Arandas – San Diego de Alejandría – Lagos de Moreno – E.C. FED 70, carretera estatal 201, 205, 229, 230 y 233, tramo Ixtlahuacán del Río – Cuquío – Yahualica – Teocaltiche – E.C. FED 45, camino tipo A2 (12m) y tipo C (7m) carreteras estatales 214, 218, 219, 221, 231, 232, 307 y 327, tramo Atotonilco El Alto – E.C. Arandas - E.C. San Miguel El Alto – Encarnación de Díaz – El Desperdicio – E.C. FED. 70, libramiento norte Atotonilco El Alto 356 y reconstrucción de camino tipo A2 (12m) y de camino tipo C (7m) de la carretera estatal 344, Libramiento Sur Lagos de Moreno, Jalisco).</t>
    </r>
  </si>
  <si>
    <t>Arandas, San Diego de Alejandría, Lagos de Moreno, Ixtlahuacán del Río, Cuquío, Yahualica de González Gallo, Teocaltiche, Atotonilco El Alto, San Miguel El Alto, Encarnación de Díaz</t>
  </si>
  <si>
    <r>
      <rPr>
        <rFont val="Calibri"/>
        <color theme="1"/>
        <sz val="11.0"/>
      </rPr>
      <t>Construcción de carreteras, puentes y similares (</t>
    </r>
    <r>
      <rPr>
        <rFont val="Calibri"/>
        <i/>
        <color theme="1"/>
        <sz val="11.0"/>
      </rPr>
      <t>Conservación periódica de carretera 411 tramo Quitupan-(Carr. Jiquilpan-Manz.), en el  municipio de Quitupan, Conservación periódica y reconstrucción de carretera 412 tramo Entr. Carr. 405-Concepción de Buenos Aires, en el municipio de Concepción de Buenos Aires; y Reconstrucción de carretera 409 tramo Valle de Juárez Santa María del Oro, en los municipios de Quitupan, Santa María del Oro, Tamazula de Gordiano y Valle de Juárez, Jalisco).</t>
    </r>
  </si>
  <si>
    <t>Quitupan, Concepción de Buenos Aires, Santa María del Oro, Tamazula de Gordiano, Valle de Juárez.</t>
  </si>
  <si>
    <r>
      <rPr>
        <rFont val="Calibri"/>
        <color theme="1"/>
        <sz val="11.0"/>
      </rPr>
      <t>Construcción de carreteras, puentes y similares (</t>
    </r>
    <r>
      <rPr>
        <rFont val="Calibri"/>
        <i/>
        <color theme="1"/>
        <sz val="11.0"/>
      </rPr>
      <t>Conservación periódica de carreteras 113 tramo Sta. Cruz de las Flores-Tlajomulco de Zúñiga-San Miguel Cuyutlán-Cajititlán, en el municipio de Tlajomulco de Zúñiga, 115 tramo La Calera-Cajititlán, en el municipio de Tlajomulco de Zúñiga y 124 tramo Parque J. Guadalupe Montenegro-El Castillo, en el municipio de El Salto; Reconstrucción de carretera 131 tramo Puente Grande-El Salto en el municipio de El Salto, Jalisco)</t>
    </r>
    <r>
      <rPr>
        <rFont val="Calibri"/>
        <color theme="1"/>
        <sz val="11.0"/>
      </rPr>
      <t>.</t>
    </r>
  </si>
  <si>
    <t>Tlajomulco de Zúñiga, El Salto.</t>
  </si>
  <si>
    <r>
      <rPr>
        <rFont val="Calibri"/>
        <color theme="1"/>
        <sz val="11.0"/>
      </rPr>
      <t>Construcción de carreteras, puentes y similares (</t>
    </r>
    <r>
      <rPr>
        <rFont val="Calibri"/>
        <i/>
        <color theme="1"/>
        <sz val="11.0"/>
      </rPr>
      <t>Conservación periódica de carreteras 148 tramo Santa Rosa-Chapala, en los municipios de Ixtlahuacán de los Membrillos y Chapala, Carretera Estatal 160 y camino sin código  tramo Poncitlán-El Mirador -San Pedro Itzican en el municipio de Poncitlán; Conservación periódica y reconstrucción de carretera 104 tramo Chapala-Mezcala, en los municipios de Chapala y Poncitlán; y Reconstrucción de carretera 122 tramo Ocotlán-Tototlán, en los municipios de Ocotlán y Tototlán, Jalisco)</t>
    </r>
    <r>
      <rPr>
        <rFont val="Calibri"/>
        <color theme="1"/>
        <sz val="11.0"/>
      </rPr>
      <t>.</t>
    </r>
  </si>
  <si>
    <t>Ixtlahuacán de los Membrillos, Chapala, Poncitlán, Ocotlán, Tototlán.</t>
  </si>
  <si>
    <r>
      <rPr>
        <rFont val="Calibri"/>
        <color theme="1"/>
        <sz val="11.0"/>
      </rPr>
      <t>Construcción de carreteras, puentes y similares (</t>
    </r>
    <r>
      <rPr>
        <rFont val="Calibri"/>
        <i/>
        <color theme="1"/>
        <sz val="11.0"/>
      </rPr>
      <t>Conservación periódica de carreteras 207 tramo Mexticacán-Cañadas de Obregón en el municipio de Mexticacán, 215 tramo El Llano-Teocaltiche, en los municipios de Jalostitlán y Teocaltiche, y 311 tramo Valle de Guadalupe-San Miguel El Alto, en los municipios de San Miguel El Alto y Valle de Guadalupe; Reconstrucción de carretera 337 tramo Entr. Carr. Mex. 80 Cañadas de Obregón, en los municipios de Cañadas de Obregón y Valle de Guadalupe, Jalisco)</t>
    </r>
    <r>
      <rPr>
        <rFont val="Calibri"/>
        <color theme="1"/>
        <sz val="11.0"/>
      </rPr>
      <t>.</t>
    </r>
  </si>
  <si>
    <t>Mexticacán, Jalostitlán, Teocaltiche, Valle de Guadalupe, San Miguel El Alto, Cañadas de Obregón.</t>
  </si>
  <si>
    <r>
      <rPr>
        <rFont val="Calibri"/>
        <color theme="1"/>
        <sz val="11.0"/>
      </rPr>
      <t>Construcción de carreteras, puentes y similares (</t>
    </r>
    <r>
      <rPr>
        <rFont val="Calibri"/>
        <i/>
        <color theme="1"/>
        <sz val="11.0"/>
      </rPr>
      <t>Conservación periódica de carreteras 313 tramo San José de Gracia-San Ignacio Cerro Gordo, en los municipios de San Ignacio Cerro Gordo y Tepatitlán de Morelos, 314  tramo Tepatitlán-Arandas-Límite del Estado, en los municipios de Arandas, Jesús María, San Ignacio Cerro Gordo y Tepatitlán de Morelos, 349, Libramiento Sur  en el municipio de Tepatitlán, 351 tramo Betania-Arandas, en el municipio de Arandas, 319 tramo Entr. Carr. (Manuel Doblado-La Piedad)-San José de la Paz, en el municipio de Jesús María; Conservación periódica y reconstrucción de carretera 331, Libramiento Sur en el municipio de Atotonilco el Alto; y Reconstrucción de carretera 326 tramo Tepatitlán-San José de Gracia-San Francisco de Asís-Atotonilco, en los municipios de Atotonilco el Alto y Tepatitlán de Morelos, Jalisco).</t>
    </r>
  </si>
  <si>
    <t>San Ignacio Cerro Gordo, Tepatitlán de Morelos, Arandas, Jesús María, Atotonilco el Alto.</t>
  </si>
  <si>
    <r>
      <rPr>
        <rFont val="Calibri"/>
        <color theme="1"/>
        <sz val="11.0"/>
      </rPr>
      <t>Construcción de carreteras, puentes y similares (</t>
    </r>
    <r>
      <rPr>
        <rFont val="Calibri"/>
        <i/>
        <color theme="1"/>
        <sz val="11.0"/>
      </rPr>
      <t>Conservación periódica de carreteras 417 tramo Ingreso Sur a Cd. Guzmán, en el municipio de Zapotlán el Grande y 427 tramo San Gabriel-Entr. Tolimán, Subtramo San Gabriel-Cuatro Caminos, en los municipios de San Gabriel y Tolimán; Conservación periódica y reconstrucción de carreteras 433 tramo Tapalpa-San Gabriel, en los municipios de San Gabriel y Tapalpa; Conservación Periódica de las carreteras  459 y sin código, tramo (Tecaltitlán-La Purísima)-Tuxpan en los municipios de Tuxpan y Tecalitlán; y Reconstrucción de carretera 422 tramo Sayula-Usmajac, en el municipio de Sayula de Jalisco).</t>
    </r>
  </si>
  <si>
    <t>Zapotlán el Grande, San Gabriel, Tolimán, Tapalpa, Tuxpan, Tecalitlán, Sayula.</t>
  </si>
  <si>
    <r>
      <rPr>
        <rFont val="Calibri"/>
        <color theme="1"/>
        <sz val="11.0"/>
      </rPr>
      <t>Construcción de carreteras, puentes y similares (</t>
    </r>
    <r>
      <rPr>
        <rFont val="Calibri"/>
        <i/>
        <color theme="1"/>
        <sz val="11.0"/>
      </rPr>
      <t>Conservación periódica de carreteras 612 tramo Magdalena-Etzatlán en los municipios de Etzatlán, Magdalena y San Juanito de Escobedo y 618 tramo Cruc. Sta. María-San Martín Hidalgo-Ameca, en los municipios de Ameca y San Martín Hidalgo; y Conservación periódica y reconstrucción de carretera 633 tramo Villa Corona-Atotonilco El bajo, en el municipio de Villa Corona, Jalisco).</t>
    </r>
  </si>
  <si>
    <t>Etzatlán, Magdalena, San Juanito de Escobedo, Ameca, San Martín Hidalgo, Villa Corona.</t>
  </si>
  <si>
    <r>
      <rPr>
        <rFont val="Calibri"/>
        <color theme="1"/>
        <sz val="11.0"/>
      </rPr>
      <t>Construcción de carreteras, puentes y similares (</t>
    </r>
    <r>
      <rPr>
        <rFont val="Calibri"/>
        <i/>
        <color theme="1"/>
        <sz val="11.0"/>
      </rPr>
      <t>Conservación periódica de carreteras 703 tramo Entr. Carr. Mex. 23- Tlalcosahua, en el municipio de Huejúcar y 704 tramo Entr. Carr. Jal 701 - Temastián, en el municipio de Totatiche; Conservación periódica y reconstrucción de carreteras 706 tramo Huejuquilla-Mezquitic, en los municipios de Huejuquilla y Mezquitic, 710 tramo E.C. 702 Bolaños-Huilacatitlán, en el municipio de Bolaños, 711 tramo Bolaños-Tenzompa-Huejuquilla en los municipios de Bolaños, Huejuquilla el Alto y Mezquitic 712 tramo Huejúcar-Monte Escobedo, en el municipio de Huejúcar, 714 tramo Entr. Carr. Mex. 23-Huacasco, en el municipio de Santa María de los Ángeles, 717 tramo Entr. Carr. Jal. 710-La Playa en el municipio de Bolaños y 718 tramo Mezquitic-Nostic, en el municipio de Mezquitic, Jalisco).</t>
    </r>
  </si>
  <si>
    <t>Huejúcar, Totatiche, Bolaños, Huejuquilla el Alto, Mezquitic, Santa María de los Ángeles.</t>
  </si>
  <si>
    <r>
      <rPr>
        <rFont val="Calibri"/>
        <color theme="1"/>
        <sz val="11.0"/>
      </rPr>
      <t>Construcción de carreteras, puentes y similares (</t>
    </r>
    <r>
      <rPr>
        <rFont val="Calibri"/>
        <i/>
        <color theme="1"/>
        <sz val="11.0"/>
      </rPr>
      <t>Conservación periódica de las carreteras estatales 516, 518, 534 y 526, tramo San Clemente-Ayutla-La Campana, en los municipios de Atenguillo, Ayutla, Cuautla y Unión de Tula, Jalisco. (Subtramo del Km 0+000 al 61+100);  carretera 527 tramo San Pedro-Talpa de Allende, en los municipios de Mascota y Talpa de Allende; Conservación periódica y reconstrucción de carretera 554 tramo Villa Purificación-Chamela, en los municipios de La Huerta y Villa Purificación; y Reconstrucción de carretera 530 tramo Unión de Tula-Ejutla, en los municipios de Ejutla y Unión de Tula, Jalisco).</t>
    </r>
  </si>
  <si>
    <t>Atenguillo, Ayutla, Cuautla, Unión de Tula, Mascota, Talpa de Allende, La Huerta, Villa Purificación, Ejutla.</t>
  </si>
  <si>
    <r>
      <rPr>
        <rFont val="Calibri"/>
        <color theme="1"/>
        <sz val="11.0"/>
      </rPr>
      <t>Construcción de carreteras, puentes y similares (</t>
    </r>
    <r>
      <rPr>
        <rFont val="Calibri"/>
        <i/>
        <color theme="1"/>
        <sz val="11.0"/>
      </rPr>
      <t>Conservación rutinaria, rehabilitación de imagen urbana, barrera central, alumbrado público y limpieza de la superficie de rodamiento, del Nuevo Anillo Periférico en los municipios de Tonalá, El Salto y Tlajomulco de Zúñiga, Jalisco)</t>
    </r>
    <r>
      <rPr>
        <rFont val="Calibri"/>
        <color theme="1"/>
        <sz val="11.0"/>
      </rPr>
      <t>.</t>
    </r>
  </si>
  <si>
    <t>Tonalá, El Salto, Tlajomulco de Zúñiga.</t>
  </si>
  <si>
    <r>
      <rPr>
        <rFont val="Calibri"/>
        <color theme="1"/>
        <sz val="11.0"/>
      </rPr>
      <t>Construcción de carreteras, puentes y similares (</t>
    </r>
    <r>
      <rPr>
        <rFont val="Calibri"/>
        <i/>
        <color theme="1"/>
        <sz val="11.0"/>
      </rPr>
      <t>Pavimentación de vialidades en los municipios de Guadalajara, Zapopan, San Pedro Tlaquepaque, Tonalá, El Salto, Tlajomulco de Zúñiga, Ixtlahuacán de los Membrillos, Juanacatlán y Acatlán de Juárez, en el Estado de Jalisco).</t>
    </r>
  </si>
  <si>
    <t>Guadalajara, Zapopan, San Pedro Tlaquepaque, Tonalá, El Salto, Tlajomulco de Zúñiga, Ixtlahuacán de los Membrillos, Juanacatlán y Acatlán de Juárez.</t>
  </si>
  <si>
    <r>
      <rPr>
        <rFont val="Calibri"/>
        <color theme="1"/>
        <sz val="11.0"/>
      </rPr>
      <t>Construcción de carreteras, puentes y similares (</t>
    </r>
    <r>
      <rPr>
        <rFont val="Calibri"/>
        <i/>
        <color theme="1"/>
        <sz val="11.0"/>
      </rPr>
      <t>Rehabilitación de imagen urbana de los nodos viales, limpieza de periférico, sus laterales y vialidades a cargo del estado, señalética horizontal y vertical, alumbrado y rehabilitación de infraestructura pluvial, en el Área Metropolitana de Guadalajara, Jalisco).</t>
    </r>
  </si>
  <si>
    <t>Área Metropolitana de Guadalajara.</t>
  </si>
  <si>
    <r>
      <rPr>
        <rFont val="Calibri"/>
        <color theme="1"/>
        <sz val="11.0"/>
      </rPr>
      <t>Instalación de señalamientos y protecciones de obras viales (</t>
    </r>
    <r>
      <rPr>
        <rFont val="Calibri"/>
        <i/>
        <color theme="1"/>
        <sz val="11.0"/>
      </rPr>
      <t>Ejecución de acciones para la modernización de corredores de movilidad inteligente en el Área Metropolitana de Guadalajara, en el estado de Jalisco. (continuación)).</t>
    </r>
  </si>
  <si>
    <r>
      <rPr>
        <rFont val="Calibri"/>
        <color theme="1"/>
        <sz val="11.0"/>
      </rPr>
      <t>Instalación de señalamientos y protecciones de obras viales (</t>
    </r>
    <r>
      <rPr>
        <rFont val="Calibri"/>
        <i/>
        <color theme="1"/>
        <sz val="11.0"/>
      </rPr>
      <t>Ejecución de acciones para la modernización de corredores de movilidad inteligente en el Área Metropolitana de Guadalajara)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</si>
  <si>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>Construcciones aeroportuaria(</t>
    </r>
    <r>
      <rPr>
        <rFont val="Calibri"/>
        <i/>
        <color theme="1"/>
        <sz val="11.0"/>
      </rPr>
      <t>Aeropista Chalacatepec (continuación)).</t>
    </r>
  </si>
  <si>
    <r>
      <rPr>
        <rFont val="Calibri"/>
        <color theme="1"/>
        <sz val="11.0"/>
      </rPr>
      <t>Obras marítimas, fluviales y subacuáticas (</t>
    </r>
    <r>
      <rPr>
        <rFont val="Calibri"/>
        <i/>
        <color theme="1"/>
        <sz val="11.0"/>
      </rPr>
      <t>Malecón de Gómez Farías, en la laguna de Zapotlán, Jalisco. (continuación)).</t>
    </r>
  </si>
  <si>
    <t>Gómez Farías</t>
  </si>
  <si>
    <r>
      <rPr>
        <rFont val="Calibri"/>
        <color theme="1"/>
        <sz val="11.0"/>
      </rPr>
      <t>Obras marítimas, fluviales y subacuáticas (</t>
    </r>
    <r>
      <rPr>
        <rFont val="Calibri"/>
        <i/>
        <color theme="1"/>
        <sz val="11.0"/>
      </rPr>
      <t>Malecón de Ocotlán en la laguna de Chapala, Jalisco. (continuación))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</si>
  <si>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>Otros servicios relacionados con obras públicas (</t>
    </r>
    <r>
      <rPr>
        <rFont val="Calibri"/>
        <i/>
        <color theme="1"/>
        <sz val="11.0"/>
      </rPr>
      <t>Estudios, proyectos, control de calidad de obra pública en el Estado).</t>
    </r>
  </si>
  <si>
    <r>
      <rPr>
        <rFont val="Calibri"/>
        <color theme="1"/>
        <sz val="11.0"/>
      </rPr>
      <t>Otros servicios relacionados con obras públicas (</t>
    </r>
    <r>
      <rPr>
        <rFont val="Calibri"/>
        <i/>
        <color theme="1"/>
        <sz val="11.0"/>
      </rPr>
      <t>Supervisión, Control y Seguimiento de la Obra Pública)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</si>
  <si>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>Provisiones para erogaciones especiales (</t>
    </r>
    <r>
      <rPr>
        <rFont val="Calibri"/>
        <i/>
        <color theme="1"/>
        <sz val="11.0"/>
      </rPr>
      <t>Obras complementarias para el sistema integrado de transporte de Periférico del Área Metropolitana de Guadalajara (Carriles laterales en Periférico Arco Poniente)).</t>
    </r>
  </si>
  <si>
    <r>
      <rPr>
        <rFont val="Calibri"/>
        <color theme="1"/>
        <sz val="11.0"/>
      </rPr>
      <t>Provisiones para erogaciones especiales (</t>
    </r>
    <r>
      <rPr>
        <rFont val="Calibri"/>
        <i/>
        <color theme="1"/>
        <sz val="11.0"/>
      </rPr>
      <t>Obras complementarias para el sistema integrado de transporte de Periférico del Área Metropolitana de Guadalajara (Carriles laterales en Periférico Arco Sur )).</t>
    </r>
  </si>
  <si>
    <r>
      <rPr>
        <rFont val="Calibri"/>
        <color theme="1"/>
        <sz val="11.0"/>
      </rPr>
      <t>Provisiones para erogaciones especiales(</t>
    </r>
    <r>
      <rPr>
        <rFont val="Calibri"/>
        <i/>
        <color theme="1"/>
        <sz val="11.0"/>
      </rPr>
      <t>Obras complementarias para el sistema integrado de transporte de Periférico del Área Metropolitana de Guadalajara (Carriles laterales en Periférico de Aldolf Horn - Linea 4).</t>
    </r>
  </si>
  <si>
    <r>
      <rPr>
        <rFont val="Calibri"/>
        <color theme="1"/>
        <sz val="11.0"/>
      </rPr>
      <t>Provisiones para erogaciones especiales (</t>
    </r>
    <r>
      <rPr>
        <rFont val="Calibri"/>
        <i/>
        <color theme="1"/>
        <sz val="11.0"/>
      </rPr>
      <t>Conectividad Rural.- Mantenimiento y Contrucción de Caminos Rurales).</t>
    </r>
  </si>
  <si>
    <r>
      <rPr>
        <rFont val="Calibri"/>
        <color theme="1"/>
        <sz val="11.0"/>
      </rPr>
      <t>Provisiones para erogaciones especiales (</t>
    </r>
    <r>
      <rPr>
        <rFont val="Calibri"/>
        <i/>
        <color theme="1"/>
        <sz val="11.0"/>
      </rPr>
      <t>Fondo Común Concursable para la Infraestructura - FOCOCI).</t>
    </r>
  </si>
  <si>
    <r>
      <rPr>
        <rFont val="Calibri"/>
        <color theme="1"/>
        <sz val="11.0"/>
      </rPr>
      <t>Provisiones para erogaciones especiales (</t>
    </r>
    <r>
      <rPr>
        <rFont val="Calibri"/>
        <i/>
        <color theme="1"/>
        <sz val="11.0"/>
      </rPr>
      <t>Fondo Complementario para el Desarrollo Regional - FONDEREG)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</si>
  <si>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>Provisiones para erogaciones especiales</t>
    </r>
    <r>
      <rPr>
        <rFont val="Calibri"/>
        <i/>
        <color theme="1"/>
        <sz val="11.0"/>
      </rPr>
      <t xml:space="preserve"> (Infraestructura Indígena).</t>
    </r>
  </si>
  <si>
    <r>
      <rPr>
        <rFont val="Calibri"/>
        <color theme="1"/>
        <sz val="11.0"/>
      </rPr>
      <t>Provisiones para erogaciones especiales (</t>
    </r>
    <r>
      <rPr>
        <rFont val="Calibri"/>
        <i/>
        <color theme="1"/>
        <sz val="11.0"/>
      </rPr>
      <t>Infraestructura Educativa y Cultural, priorizando abatir el rezago en Educación Media Superior; por Convenio UDG).</t>
    </r>
  </si>
  <si>
    <r>
      <rPr>
        <rFont val="Calibri"/>
        <color theme="1"/>
        <sz val="11.0"/>
      </rPr>
      <t>Provisiones para erogaciones especiales (</t>
    </r>
    <r>
      <rPr>
        <rFont val="Calibri"/>
        <i/>
        <color theme="1"/>
        <sz val="11.0"/>
      </rPr>
      <t>Fondo para Inversiones Metropolitanas).</t>
    </r>
  </si>
  <si>
    <r>
      <rPr>
        <rFont val="Calibri"/>
        <color theme="1"/>
        <sz val="11.0"/>
      </rPr>
      <t>Provisiones para erogaciones complementarias para programas federales (</t>
    </r>
    <r>
      <rPr>
        <rFont val="Calibri"/>
        <i/>
        <color theme="1"/>
        <sz val="11.0"/>
      </rPr>
      <t>Obras y acciones para población con rezago social y pobreza extrema (FISE))</t>
    </r>
    <r>
      <rPr>
        <rFont val="Calibri"/>
        <color theme="1"/>
        <sz val="11.0"/>
      </rPr>
      <t>.</t>
    </r>
  </si>
  <si>
    <t>Instituto de la Infraestructura Física Educativa de Jalisco</t>
  </si>
  <si>
    <r>
      <rPr>
        <rFont val="Calibri"/>
        <color theme="1"/>
        <sz val="11.0"/>
      </rPr>
      <t>Transferencias internas otorgadas a entidades paraestatales no empresariales y no financieras para inversiones financieras y otras provisiones</t>
    </r>
    <r>
      <rPr>
        <rFont val="Calibri"/>
        <i/>
        <color theme="1"/>
        <sz val="11.0"/>
      </rPr>
      <t xml:space="preserve"> (Infraestructura Educativa (FAM)).</t>
    </r>
  </si>
  <si>
    <r>
      <rPr>
        <rFont val="Calibri"/>
        <color theme="1"/>
        <sz val="11.0"/>
      </rPr>
      <t>Transferencias internas otorgadas a entidades paraestatales no empresariales y no financieras para inversión pública (</t>
    </r>
    <r>
      <rPr>
        <rFont val="Calibri"/>
        <i/>
        <color theme="1"/>
        <sz val="11.0"/>
      </rPr>
      <t>Programa de Mejoramiento de Vivienda).</t>
    </r>
  </si>
  <si>
    <r>
      <rPr>
        <rFont val="Calibri"/>
        <color theme="1"/>
        <sz val="11.0"/>
      </rPr>
      <t>Edificaciones uso turístico (</t>
    </r>
    <r>
      <rPr>
        <rFont val="Calibri"/>
        <i/>
        <color theme="1"/>
        <sz val="11.0"/>
      </rPr>
      <t>Modelo de conectividad marítima</t>
    </r>
    <r>
      <rPr>
        <rFont val="Calibri"/>
        <color theme="1"/>
        <sz val="11.0"/>
      </rPr>
      <t>).</t>
    </r>
  </si>
  <si>
    <r>
      <rPr>
        <rFont val="Calibri"/>
        <color theme="1"/>
        <sz val="11.0"/>
      </rPr>
      <t>Instalación de señalamientos y protecciones de obras viales (</t>
    </r>
    <r>
      <rPr>
        <rFont val="Calibri"/>
        <i/>
        <color theme="1"/>
        <sz val="11.0"/>
      </rPr>
      <t>Mejoramiento de ordenamiento e imagen urbana en municipios que pertenecen a Rutas Turísticas prioritarias)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</si>
  <si>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>Instalación de señalamientos y protecciones de obras viales (</t>
    </r>
    <r>
      <rPr>
        <rFont val="Calibri"/>
        <i/>
        <color theme="1"/>
        <sz val="11.0"/>
      </rPr>
      <t>Mejoramiento de ordenamiento e imagen urbana de municipios con nombramiento de Pueblos Mágicos).</t>
    </r>
  </si>
  <si>
    <t>Tapalpa, Tequila, Mazamitla, San Sebastián del Oeste, Lagos de Moreno, Mascota y Talpa de Allende.</t>
  </si>
  <si>
    <r>
      <rPr>
        <rFont val="Calibri"/>
        <color theme="1"/>
        <sz val="11.0"/>
      </rPr>
      <t>Desarrollo de obra pública en los municipios (</t>
    </r>
    <r>
      <rPr>
        <rFont val="Calibri"/>
        <i/>
        <color theme="1"/>
        <sz val="11.0"/>
      </rPr>
      <t>Obras de empedrados en Municipios).</t>
    </r>
  </si>
  <si>
    <t>Apoyo a proyectos productivos rurales.</t>
  </si>
  <si>
    <t>Fomento de actividades pesqueras y acuícolas.</t>
  </si>
  <si>
    <t>Apoyo a la agricultura.</t>
  </si>
  <si>
    <t>Construcción de sistemas de riego agrícola.</t>
  </si>
  <si>
    <r>
      <rPr>
        <rFont val="Calibri"/>
        <color theme="1"/>
        <sz val="11.0"/>
      </rPr>
      <t>Construcción de carreteras, puentes y similares (</t>
    </r>
    <r>
      <rPr>
        <rFont val="Calibri"/>
        <i/>
        <color theme="1"/>
        <sz val="11.0"/>
      </rPr>
      <t>Caminos rurales)</t>
    </r>
    <r>
      <rPr>
        <rFont val="Calibri"/>
        <color theme="1"/>
        <sz val="11.0"/>
      </rPr>
      <t>.</t>
    </r>
  </si>
  <si>
    <t>Inversiones en fideicomisos del poder ejecutivo.</t>
  </si>
  <si>
    <r>
      <rPr>
        <rFont val="Calibri"/>
        <color theme="1"/>
        <sz val="11.0"/>
      </rPr>
      <t>Provisiones para Erogaciones Especiales   (Subsidios a Municipios (</t>
    </r>
    <r>
      <rPr>
        <rFont val="Calibri"/>
        <i/>
        <color theme="1"/>
        <sz val="11.0"/>
      </rPr>
      <t>Jalisco Reduce))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</si>
  <si>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>Otros servicios relacionados con obras públicas (</t>
    </r>
    <r>
      <rPr>
        <rFont val="Calibri"/>
        <i/>
        <color theme="1"/>
        <sz val="11.0"/>
      </rPr>
      <t>Programa brigadas forestales)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</si>
  <si>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>Ayuda para el desarrollo social del Estado (</t>
    </r>
    <r>
      <rPr>
        <rFont val="Calibri"/>
        <i/>
        <color theme="1"/>
        <sz val="11.0"/>
      </rPr>
      <t>Reconstrucción del Tejido Social)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</si>
  <si>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 xml:space="preserve">Provisiones para Erogaciones Especiales   </t>
    </r>
    <r>
      <rPr>
        <rFont val="Calibri"/>
        <i/>
        <color theme="1"/>
        <sz val="11.0"/>
      </rPr>
      <t>(Rehabilitación, Reparación Mantenimiento, Reconstrucción y Equipamiento de  espacios de promoción cultural de las Dependencias del Gobierno del Estado ).</t>
    </r>
  </si>
  <si>
    <r>
      <rPr>
        <rFont val="Calibri"/>
        <color theme="1"/>
        <sz val="11.0"/>
      </rPr>
      <t>Transferencias internas a entidades paraestatales no empresariales y no financieras para bienes muebles, inmuebles e intangibles  (</t>
    </r>
    <r>
      <rPr>
        <rFont val="Calibri"/>
        <i/>
        <color theme="1"/>
        <sz val="11.0"/>
      </rPr>
      <t>Implementación del Sistema de Control de Trenes y Señalización de la Línea 1 del Tren Ligero de Guadalajara, en los municipios de Tlaquepaque, Guadalajara y Zapopan).</t>
    </r>
  </si>
  <si>
    <t>Guadalajara, San Pedro Tlaquepaque,  Zapopan.</t>
  </si>
  <si>
    <r>
      <rPr>
        <rFont val="Calibri"/>
        <color theme="1"/>
        <sz val="11.0"/>
      </rPr>
      <t>Transferencias internas a entidades paraestatales no empresariales y no financieras para inversiones financieras y otras provisiones (</t>
    </r>
    <r>
      <rPr>
        <rFont val="Calibri"/>
        <i/>
        <color theme="1"/>
        <sz val="11.0"/>
      </rPr>
      <t>Modelo Integral de Movilidad de la Zona Sur del Área Metropolitana de Guadalajara, (Línea 4)).</t>
    </r>
  </si>
  <si>
    <r>
      <rPr>
        <rFont val="Calibri"/>
        <color theme="1"/>
        <sz val="11.0"/>
      </rPr>
      <t>Fondo de infraestructura social municipal (</t>
    </r>
    <r>
      <rPr>
        <rFont val="Calibri"/>
        <i/>
        <color theme="1"/>
        <sz val="11.0"/>
      </rPr>
      <t>FISM-FAIS MUNICIPAL).</t>
    </r>
  </si>
  <si>
    <t>Provisiones para erogaciones por mecanismos de gobernanza.</t>
  </si>
  <si>
    <r>
      <rPr>
        <rFont val="Calibri"/>
        <color theme="1"/>
        <sz val="11.0"/>
      </rPr>
      <t>Transferencias internas a entidades paraestatales no empresariales y no financieras para servicios generales (</t>
    </r>
    <r>
      <rPr>
        <rFont val="Calibri"/>
        <i/>
        <color theme="1"/>
        <sz val="11.0"/>
      </rPr>
      <t>Operación de PTAR que descargan a Río Santiago).</t>
    </r>
  </si>
  <si>
    <t>Ocotlán, Poncitlán, Juanacatlán, El Salto, Tonalá</t>
  </si>
  <si>
    <r>
      <rPr>
        <rFont val="Calibri"/>
        <color theme="1"/>
        <sz val="11.0"/>
      </rPr>
      <t>Transferencias internas a entidades paraestatales no empresariales y no financieras para servicios generales  (</t>
    </r>
    <r>
      <rPr>
        <rFont val="Calibri"/>
        <i/>
        <color theme="1"/>
        <sz val="11.0"/>
      </rPr>
      <t>Operación de PTAR en el Estado).</t>
    </r>
  </si>
  <si>
    <r>
      <rPr>
        <rFont val="Calibri"/>
        <color theme="1"/>
        <sz val="11.0"/>
      </rPr>
      <t xml:space="preserve">Transferencias internas a entidades paraestatales no empresariales y no financieras para inversión pública </t>
    </r>
    <r>
      <rPr>
        <rFont val="Calibri"/>
        <i/>
        <color theme="1"/>
        <sz val="11.0"/>
      </rPr>
      <t>(Aportación Estatal Proagua - Localidades Urbana y Rurales).</t>
    </r>
  </si>
  <si>
    <r>
      <rPr>
        <rFont val="Calibri"/>
        <color theme="1"/>
        <sz val="11.0"/>
      </rPr>
      <t>Transferencias internas a entidades paraestatales no empresariales y no financieras para inversión pública  (</t>
    </r>
    <r>
      <rPr>
        <rFont val="Calibri"/>
        <i/>
        <color theme="1"/>
        <sz val="11.0"/>
      </rPr>
      <t>Estudios y Proyectos).</t>
    </r>
  </si>
  <si>
    <r>
      <rPr>
        <rFont val="Calibri"/>
        <color theme="1"/>
        <sz val="11.0"/>
      </rPr>
      <t>Transferencias internas a entidades paraestatales no empresariales y no financieras para inversión pública  (</t>
    </r>
    <r>
      <rPr>
        <rFont val="Calibri"/>
        <i/>
        <color theme="1"/>
        <sz val="11.0"/>
      </rPr>
      <t>Estudios y Proyectos aprovechamiento de 2m</t>
    </r>
    <r>
      <rPr>
        <rFont val="Calibri"/>
        <i/>
        <color theme="1"/>
        <sz val="11.0"/>
        <vertAlign val="superscript"/>
      </rPr>
      <t>3</t>
    </r>
    <r>
      <rPr>
        <rFont val="Calibri"/>
        <i/>
        <color theme="1"/>
        <sz val="11.0"/>
      </rPr>
      <t xml:space="preserve"> de agua de rehuso para el AMG).</t>
    </r>
  </si>
  <si>
    <r>
      <rPr>
        <rFont val="Calibri"/>
        <color theme="1"/>
        <sz val="11.0"/>
      </rPr>
      <t>Transferencias internas a entidades paraestatales no empresariales y no financieras para inversión pública  (</t>
    </r>
    <r>
      <rPr>
        <rFont val="Calibri"/>
        <i/>
        <color theme="1"/>
        <sz val="11.0"/>
      </rPr>
      <t>Complemento para Operación de PTAR en el Estado).</t>
    </r>
  </si>
  <si>
    <r>
      <rPr>
        <rFont val="Calibri"/>
        <color theme="1"/>
        <sz val="11.0"/>
      </rPr>
      <t xml:space="preserve"> Transferencias internas otorgadas a entidades paraestatales no empresariales y no financieras para inversión pública (</t>
    </r>
    <r>
      <rPr>
        <rFont val="Calibri"/>
        <i/>
        <color theme="1"/>
        <sz val="11.0"/>
      </rPr>
      <t xml:space="preserve">Rehabilitación de plantas potabilizadoras para el abastecimiento del AMG). </t>
    </r>
    <r>
      <rPr>
        <rFont val="Calibri"/>
        <color theme="1"/>
        <sz val="11.0"/>
      </rPr>
      <t xml:space="preserve"> </t>
    </r>
  </si>
  <si>
    <r>
      <rPr>
        <rFont val="Calibri"/>
        <color theme="1"/>
        <sz val="11.0"/>
      </rPr>
      <t>Transferencias internas a entidades paraestatales no empresariales y no financieras para inversión pública  (</t>
    </r>
    <r>
      <rPr>
        <rFont val="Calibri"/>
        <i/>
        <color theme="1"/>
        <sz val="11.0"/>
      </rPr>
      <t>Perforación, equipamiento de pozos e interconexiones al sistema - Área Metropolitana de Guadalajara).</t>
    </r>
  </si>
  <si>
    <r>
      <rPr>
        <rFont val="Calibri"/>
        <color theme="1"/>
        <sz val="11.0"/>
      </rPr>
      <t>Transferencias internas a entidades paraestatales no empresariales y no financieras para transferencias, asignaciones, subsidios y otras ayudas (</t>
    </r>
    <r>
      <rPr>
        <rFont val="Calibri"/>
        <i/>
        <color theme="1"/>
        <sz val="11.0"/>
      </rPr>
      <t xml:space="preserve">Programa  Nidos de Lluvia (Cobertura Estatal)) </t>
    </r>
  </si>
  <si>
    <r>
      <rPr>
        <rFont val="Calibri"/>
        <color theme="1"/>
        <sz val="11.0"/>
      </rPr>
      <t>Transferencias internas otorgadas a entidades paraestatales no empresariales y no financieras para inversión pública (</t>
    </r>
    <r>
      <rPr>
        <rFont val="Calibri"/>
        <i/>
        <color theme="1"/>
        <sz val="11.0"/>
      </rPr>
      <t>Construcción y Equipamiento a  Centros de Justicia  Para la mujer).</t>
    </r>
  </si>
  <si>
    <r>
      <rPr>
        <rFont val="Calibri"/>
        <color theme="1"/>
        <sz val="11.0"/>
      </rPr>
      <t xml:space="preserve">Transferencias internas a entidades paraestatales no empresariales y no financieras para bienes muebles, inmuebles e intangibles </t>
    </r>
    <r>
      <rPr>
        <rFont val="Calibri"/>
        <i/>
        <color theme="1"/>
        <sz val="11.0"/>
      </rPr>
      <t>(Equipamiento de laboratorios y del Centro de Identificación Humana).</t>
    </r>
  </si>
  <si>
    <r>
      <rPr>
        <rFont val="Calibri"/>
        <color theme="1"/>
        <sz val="11.0"/>
      </rPr>
      <t xml:space="preserve">Transferencias internas otorgadas a entidades paraestatales no empresariales y no financieras para inversión pública </t>
    </r>
    <r>
      <rPr>
        <rFont val="Calibri"/>
        <i/>
        <color theme="1"/>
        <sz val="11.0"/>
      </rPr>
      <t>(Centro de Identificación Humana, Segunda Etapa)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</si>
  <si>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>Transferencias internas a entidades paraestatales no empresariales y no financieras para bienes muebles, inmuebles e intangibles (</t>
    </r>
    <r>
      <rPr>
        <rFont val="Calibri"/>
        <i/>
        <color theme="1"/>
        <sz val="11.0"/>
      </rPr>
      <t>Puntos de Monitoreo Inteligente (PMI) y equipamiento).</t>
    </r>
  </si>
  <si>
    <r>
      <rPr>
        <rFont val="Calibri"/>
        <color theme="1"/>
        <sz val="11.0"/>
      </rPr>
      <t>Transferencias internas a entidades paraestatales no empresariales y no financieras para inversión pública (</t>
    </r>
    <r>
      <rPr>
        <rFont val="Calibri"/>
        <i/>
        <color theme="1"/>
        <sz val="11.0"/>
      </rPr>
      <t>Rehabilitación y equipamiento de infraestructura deportiva en el Estado de Jalisco).</t>
    </r>
  </si>
  <si>
    <r>
      <rPr>
        <rFont val="Calibri"/>
        <color theme="1"/>
        <sz val="11.0"/>
      </rPr>
      <t>Transferencias internas a entidades paraestatales no empresariales y no financieras para bienes muebles, inmuebles e intangibles (</t>
    </r>
    <r>
      <rPr>
        <rFont val="Calibri"/>
        <i/>
        <color theme="1"/>
        <sz val="11.0"/>
      </rPr>
      <t>Equipamiento de gimnasio de clavados).</t>
    </r>
  </si>
  <si>
    <r>
      <rPr>
        <rFont val="Calibri"/>
        <color theme="1"/>
        <sz val="11.0"/>
      </rPr>
      <t>Transferencias internas a entidades paraestatales no empresariales y no financieras para bienes muebles, inmuebles e intangibles (</t>
    </r>
    <r>
      <rPr>
        <rFont val="Calibri"/>
        <i/>
        <color theme="1"/>
        <sz val="11.0"/>
      </rPr>
      <t>Equipamiento de instalaciones deportivas en el Consejo Estatal para el Fomento Deportivo (CODE) Jalisco).</t>
    </r>
  </si>
  <si>
    <t>Agencia Metropolitana de Servicios de Infraestructura Para La Movilidad del Área Metropolitana de Guadalajara</t>
  </si>
  <si>
    <r>
      <rPr>
        <rFont val="Calibri"/>
        <color theme="1"/>
        <sz val="11.0"/>
      </rPr>
      <t>Transferencias internas otorgadas a entidades paraestatales no empresariales y no financieras para inversiones financieras y otras provisiones (</t>
    </r>
    <r>
      <rPr>
        <rFont val="Calibri"/>
        <i/>
        <color theme="1"/>
        <sz val="11.0"/>
      </rPr>
      <t xml:space="preserve">Señalización y refacciones  del Programa  Mi Bici). </t>
    </r>
  </si>
  <si>
    <r>
      <rPr>
        <rFont val="Calibri"/>
        <color theme="1"/>
        <sz val="11.0"/>
      </rPr>
      <t>Transferencias internas otorgadas a entidades paraestatales no empresariales y no financieras para inversiones financieras y otras provisiones  (</t>
    </r>
    <r>
      <rPr>
        <rFont val="Calibri"/>
        <i/>
        <color theme="1"/>
        <sz val="11.0"/>
      </rPr>
      <t xml:space="preserve">Ampliacion de estaciones del programa Mi Bici y reposoción de bicicletas robadas). </t>
    </r>
  </si>
  <si>
    <t>Totales</t>
  </si>
  <si>
    <t>Tipo de obra</t>
  </si>
  <si>
    <t>Educación</t>
  </si>
  <si>
    <t>Caminos y Carreteras</t>
  </si>
  <si>
    <t>Salud</t>
  </si>
  <si>
    <t>Municipal</t>
  </si>
  <si>
    <t>Agua, Saneamiento y Medio Ambiente</t>
  </si>
  <si>
    <t>Infraestructura Urbana</t>
  </si>
  <si>
    <t>Fortalecimiento Rural</t>
  </si>
  <si>
    <t>Otras (Rehabilitación de oficinas públicas, Estudios, Evaluaciones, Supervisión de Obra)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</si>
</sst>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0"/>
    <numFmt numFmtId="165" formatCode="000"/>
    <numFmt numFmtId="166" formatCode="_-* #,##0.00_-;\-* #,##0.00_-;_-* &quot;-&quot;??_-;_-@"/>
    <numFmt numFmtId="167" formatCode="_-* #,##0_-;\-* #,##0_-;_-* &quot;-&quot;??_-;_-@"/>
  </numFmts>
  <fonts count="22">
    <font>
      <sz val="11.0"/>
      <color theme="1"/>
      <name val="Calibri"/>
      <scheme val="minor"/>
    </font>
    <font>
      <sz val="11.0"/>
      <color theme="1"/>
      <name val="Calibri"/>
    </font>
    <font>
      <b/>
      <sz val="18.0"/>
      <color rgb="FF3F3F3F"/>
      <name val="Calibri"/>
    </font>
    <font>
      <sz val="11.0"/>
      <color rgb="FFFF0000"/>
      <name val="Calibri"/>
    </font>
    <font>
      <b/>
      <sz val="14.0"/>
      <color theme="1"/>
      <name val="Calibri"/>
    </font>
    <font>
      <b/>
      <sz val="13.0"/>
      <color theme="0"/>
      <name val="Calibri"/>
    </font>
    <font>
      <b/>
      <sz val="16.0"/>
      <color theme="0"/>
      <name val="Calibri"/>
    </font>
    <font>
      <b/>
      <sz val="14.0"/>
      <color theme="0"/>
      <name val="Calibri"/>
    </font>
    <font>
      <b/>
      <sz val="15.0"/>
      <color rgb="FF3F3F3F"/>
      <name val="Calibri"/>
    </font>
    <font>
      <sz val="12.0"/>
      <color theme="1"/>
      <name val="Calibri"/>
    </font>
    <font/>
    <font>
      <b/>
      <sz val="18.0"/>
      <color theme="0"/>
      <name val="Calibri"/>
    </font>
    <font>
      <b/>
      <sz val="11.0"/>
      <color theme="1"/>
      <name val="Calibri"/>
    </font>
    <font>
      <b/>
      <sz val="11.0"/>
      <color rgb="FFFF0000"/>
      <name val="Calibri"/>
    </font>
    <font>
      <b/>
      <sz val="12.0"/>
      <color theme="1"/>
      <name val="Calibri"/>
    </font>
    <font>
      <sz val="10.0"/>
      <color theme="1"/>
      <name val="Arial"/>
    </font>
    <font>
      <b/>
      <sz val="16.0"/>
      <color theme="1"/>
      <name val="Calibri"/>
    </font>
    <font>
      <b/>
      <sz val="11.0"/>
      <color rgb="FFD8D8D8"/>
      <name val="Calibri"/>
    </font>
    <font>
      <b/>
      <sz val="11.0"/>
      <color rgb="FF3F3F3F"/>
      <name val="Calibri"/>
    </font>
    <font>
      <b/>
      <sz val="14.0"/>
      <color theme="0"/>
      <name val="Arial"/>
    </font>
    <font>
      <b/>
      <sz val="12.0"/>
      <color theme="0"/>
      <name val="Calibri"/>
    </font>
    <font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191919"/>
        <bgColor rgb="FF191919"/>
      </patternFill>
    </fill>
  </fills>
  <borders count="15">
    <border/>
    <border>
      <left style="medium">
        <color rgb="FF000000"/>
      </left>
      <right/>
      <top style="medium">
        <color rgb="FF00000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top style="thin">
        <color rgb="FFBFBFBF"/>
      </top>
      <bottom style="thin">
        <color rgb="FFBFBFBF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vertical="center"/>
    </xf>
    <xf borderId="0" fillId="0" fontId="1" numFmtId="165" xfId="0" applyAlignment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shrinkToFit="0" vertical="center" wrapText="1"/>
    </xf>
    <xf borderId="0" fillId="0" fontId="2" numFmtId="3" xfId="0" applyAlignment="1" applyFont="1" applyNumberFormat="1">
      <alignment horizontal="right" vertical="center"/>
    </xf>
    <xf borderId="0" fillId="0" fontId="1" numFmtId="0" xfId="0" applyFont="1"/>
    <xf borderId="0" fillId="0" fontId="3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4" numFmtId="3" xfId="0" applyAlignment="1" applyFont="1" applyNumberFormat="1">
      <alignment horizontal="right"/>
    </xf>
    <xf borderId="1" fillId="2" fontId="5" numFmtId="0" xfId="0" applyAlignment="1" applyBorder="1" applyFill="1" applyFont="1">
      <alignment horizontal="center" shrinkToFit="0" vertical="center" wrapText="1"/>
    </xf>
    <xf borderId="2" fillId="2" fontId="5" numFmtId="0" xfId="0" applyAlignment="1" applyBorder="1" applyFont="1">
      <alignment horizontal="center" shrinkToFit="0" vertical="center" wrapText="1"/>
    </xf>
    <xf borderId="2" fillId="2" fontId="6" numFmtId="166" xfId="0" applyAlignment="1" applyBorder="1" applyFont="1" applyNumberFormat="1">
      <alignment horizontal="center" shrinkToFit="0" vertical="center" wrapText="1"/>
    </xf>
    <xf borderId="2" fillId="2" fontId="7" numFmtId="166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3" fillId="0" fontId="8" numFmtId="0" xfId="0" applyAlignment="1" applyBorder="1" applyFont="1">
      <alignment vertical="center"/>
    </xf>
    <xf borderId="3" fillId="0" fontId="1" numFmtId="0" xfId="0" applyAlignment="1" applyBorder="1" applyFont="1">
      <alignment vertical="center"/>
    </xf>
    <xf borderId="3" fillId="0" fontId="1" numFmtId="0" xfId="0" applyAlignment="1" applyBorder="1" applyFont="1">
      <alignment shrinkToFit="0" vertical="center" wrapText="1"/>
    </xf>
    <xf borderId="3" fillId="0" fontId="1" numFmtId="167" xfId="0" applyAlignment="1" applyBorder="1" applyFont="1" applyNumberFormat="1">
      <alignment vertical="center"/>
    </xf>
    <xf borderId="3" fillId="0" fontId="1" numFmtId="164" xfId="0" applyAlignment="1" applyBorder="1" applyFont="1" applyNumberFormat="1">
      <alignment horizontal="center" vertical="center"/>
    </xf>
    <xf borderId="3" fillId="0" fontId="1" numFmtId="165" xfId="0" applyAlignment="1" applyBorder="1" applyFont="1" applyNumberFormat="1">
      <alignment horizontal="center" vertical="center"/>
    </xf>
    <xf borderId="3" fillId="0" fontId="1" numFmtId="0" xfId="0" applyAlignment="1" applyBorder="1" applyFont="1">
      <alignment horizontal="center" vertical="center"/>
    </xf>
    <xf borderId="4" fillId="3" fontId="1" numFmtId="0" xfId="0" applyAlignment="1" applyBorder="1" applyFill="1" applyFont="1">
      <alignment vertical="center"/>
    </xf>
    <xf borderId="3" fillId="3" fontId="8" numFmtId="0" xfId="0" applyAlignment="1" applyBorder="1" applyFont="1">
      <alignment vertical="center"/>
    </xf>
    <xf borderId="3" fillId="3" fontId="1" numFmtId="0" xfId="0" applyAlignment="1" applyBorder="1" applyFont="1">
      <alignment horizontal="center" vertical="center"/>
    </xf>
    <xf borderId="3" fillId="3" fontId="1" numFmtId="164" xfId="0" applyAlignment="1" applyBorder="1" applyFont="1" applyNumberFormat="1">
      <alignment horizontal="center" vertical="center"/>
    </xf>
    <xf borderId="3" fillId="3" fontId="1" numFmtId="0" xfId="0" applyAlignment="1" applyBorder="1" applyFont="1">
      <alignment shrinkToFit="0" vertical="center" wrapText="1"/>
    </xf>
    <xf borderId="3" fillId="3" fontId="4" numFmtId="167" xfId="0" applyAlignment="1" applyBorder="1" applyFont="1" applyNumberFormat="1">
      <alignment vertical="center"/>
    </xf>
    <xf borderId="3" fillId="0" fontId="4" numFmtId="0" xfId="0" applyAlignment="1" applyBorder="1" applyFont="1">
      <alignment vertical="center"/>
    </xf>
    <xf borderId="3" fillId="4" fontId="1" numFmtId="164" xfId="0" applyAlignment="1" applyBorder="1" applyFill="1" applyFont="1" applyNumberFormat="1">
      <alignment horizontal="center" vertical="center"/>
    </xf>
    <xf borderId="3" fillId="0" fontId="1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left" shrinkToFit="0" vertical="center" wrapText="1"/>
    </xf>
    <xf borderId="3" fillId="0" fontId="9" numFmtId="167" xfId="0" applyAlignment="1" applyBorder="1" applyFont="1" applyNumberFormat="1">
      <alignment vertical="center"/>
    </xf>
    <xf borderId="5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wrapText="1"/>
    </xf>
    <xf borderId="6" fillId="0" fontId="1" numFmtId="164" xfId="0" applyAlignment="1" applyBorder="1" applyFont="1" applyNumberFormat="1">
      <alignment horizontal="center" vertical="center"/>
    </xf>
    <xf borderId="6" fillId="0" fontId="1" numFmtId="165" xfId="0" applyAlignment="1" applyBorder="1" applyFont="1" applyNumberFormat="1">
      <alignment horizontal="center" vertical="center"/>
    </xf>
    <xf borderId="6" fillId="0" fontId="1" numFmtId="0" xfId="0" applyAlignment="1" applyBorder="1" applyFont="1">
      <alignment horizontal="center" vertical="center"/>
    </xf>
    <xf borderId="7" fillId="0" fontId="1" numFmtId="164" xfId="0" applyAlignment="1" applyBorder="1" applyFont="1" applyNumberFormat="1">
      <alignment horizontal="center" vertical="center"/>
    </xf>
    <xf borderId="8" fillId="3" fontId="8" numFmtId="0" xfId="0" applyAlignment="1" applyBorder="1" applyFont="1">
      <alignment vertical="center"/>
    </xf>
    <xf borderId="8" fillId="3" fontId="1" numFmtId="0" xfId="0" applyAlignment="1" applyBorder="1" applyFont="1">
      <alignment horizontal="center" vertical="center"/>
    </xf>
    <xf borderId="3" fillId="0" fontId="4" numFmtId="0" xfId="0" applyAlignment="1" applyBorder="1" applyFont="1">
      <alignment shrinkToFit="0" vertical="center" wrapText="1"/>
    </xf>
    <xf borderId="9" fillId="2" fontId="6" numFmtId="0" xfId="0" applyAlignment="1" applyBorder="1" applyFont="1">
      <alignment horizontal="center" shrinkToFit="0" vertical="center" wrapText="1"/>
    </xf>
    <xf borderId="10" fillId="0" fontId="10" numFmtId="0" xfId="0" applyBorder="1" applyFont="1"/>
    <xf borderId="7" fillId="0" fontId="10" numFmtId="0" xfId="0" applyBorder="1" applyFont="1"/>
    <xf borderId="3" fillId="2" fontId="11" numFmtId="167" xfId="0" applyAlignment="1" applyBorder="1" applyFont="1" applyNumberFormat="1">
      <alignment vertical="center"/>
    </xf>
    <xf borderId="0" fillId="0" fontId="3" numFmtId="0" xfId="0" applyFont="1"/>
    <xf borderId="0" fillId="0" fontId="1" numFmtId="0" xfId="0" applyAlignment="1" applyFont="1">
      <alignment horizontal="right" vertical="center"/>
    </xf>
    <xf borderId="0" fillId="0" fontId="12" numFmtId="0" xfId="0" applyAlignment="1" applyFont="1">
      <alignment horizontal="right" vertical="center"/>
    </xf>
    <xf borderId="0" fillId="0" fontId="1" numFmtId="0" xfId="0" applyAlignment="1" applyFont="1">
      <alignment horizontal="right" shrinkToFit="0" vertical="center" wrapText="1"/>
    </xf>
    <xf borderId="0" fillId="0" fontId="1" numFmtId="166" xfId="0" applyAlignment="1" applyFont="1" applyNumberFormat="1">
      <alignment horizontal="right" vertical="center"/>
    </xf>
    <xf borderId="0" fillId="0" fontId="3" numFmtId="0" xfId="0" applyAlignment="1" applyFont="1">
      <alignment horizontal="right" vertical="center"/>
    </xf>
    <xf borderId="0" fillId="0" fontId="12" numFmtId="0" xfId="0" applyAlignment="1" applyFont="1">
      <alignment vertical="center"/>
    </xf>
    <xf borderId="0" fillId="0" fontId="12" numFmtId="0" xfId="0" applyAlignment="1" applyFont="1">
      <alignment shrinkToFit="0" vertical="center" wrapText="1"/>
    </xf>
    <xf borderId="0" fillId="0" fontId="13" numFmtId="0" xfId="0" applyAlignment="1" applyFont="1">
      <alignment vertical="center"/>
    </xf>
    <xf borderId="0" fillId="0" fontId="1" numFmtId="166" xfId="0" applyAlignment="1" applyFont="1" applyNumberFormat="1">
      <alignment vertical="center"/>
    </xf>
    <xf borderId="0" fillId="0" fontId="14" numFmtId="0" xfId="0" applyAlignment="1" applyFont="1">
      <alignment shrinkToFit="0" vertical="center" wrapText="1"/>
    </xf>
    <xf borderId="0" fillId="0" fontId="14" numFmtId="166" xfId="0" applyAlignment="1" applyFont="1" applyNumberFormat="1">
      <alignment vertical="center"/>
    </xf>
    <xf borderId="0" fillId="0" fontId="1" numFmtId="0" xfId="0" applyAlignment="1" applyFont="1">
      <alignment shrinkToFit="0" wrapText="1"/>
    </xf>
    <xf borderId="0" fillId="0" fontId="4" numFmtId="0" xfId="0" applyAlignment="1" applyFont="1">
      <alignment horizontal="center" vertical="center"/>
    </xf>
    <xf borderId="0" fillId="0" fontId="15" numFmtId="0" xfId="0" applyAlignment="1" applyFont="1">
      <alignment vertical="center"/>
    </xf>
    <xf borderId="0" fillId="0" fontId="9" numFmtId="0" xfId="0" applyAlignment="1" applyFont="1">
      <alignment horizontal="center" vertical="center"/>
    </xf>
    <xf borderId="0" fillId="0" fontId="16" numFmtId="0" xfId="0" applyAlignment="1" applyFont="1">
      <alignment horizontal="center" vertical="center"/>
    </xf>
    <xf borderId="2" fillId="5" fontId="17" numFmtId="0" xfId="0" applyAlignment="1" applyBorder="1" applyFill="1" applyFont="1">
      <alignment horizontal="center" vertical="center"/>
    </xf>
    <xf borderId="2" fillId="5" fontId="17" numFmtId="0" xfId="0" applyAlignment="1" applyBorder="1" applyFont="1">
      <alignment horizontal="center" shrinkToFit="0" vertical="center" wrapText="1"/>
    </xf>
    <xf borderId="11" fillId="0" fontId="3" numFmtId="0" xfId="0" applyAlignment="1" applyBorder="1" applyFont="1">
      <alignment shrinkToFit="0" vertical="center" wrapText="1"/>
    </xf>
    <xf borderId="11" fillId="0" fontId="1" numFmtId="0" xfId="0" applyBorder="1" applyFont="1"/>
    <xf borderId="3" fillId="0" fontId="1" numFmtId="3" xfId="0" applyAlignment="1" applyBorder="1" applyFont="1" applyNumberFormat="1">
      <alignment shrinkToFit="0" vertical="center" wrapText="1"/>
    </xf>
    <xf borderId="3" fillId="3" fontId="18" numFmtId="0" xfId="0" applyAlignment="1" applyBorder="1" applyFont="1">
      <alignment vertical="center"/>
    </xf>
    <xf borderId="3" fillId="3" fontId="12" numFmtId="167" xfId="0" applyAlignment="1" applyBorder="1" applyFont="1" applyNumberFormat="1">
      <alignment vertical="center"/>
    </xf>
    <xf borderId="3" fillId="0" fontId="1" numFmtId="167" xfId="0" applyAlignment="1" applyBorder="1" applyFont="1" applyNumberFormat="1">
      <alignment shrinkToFit="0" vertical="center" wrapText="1"/>
    </xf>
    <xf borderId="3" fillId="0" fontId="1" numFmtId="3" xfId="0" applyAlignment="1" applyBorder="1" applyFont="1" applyNumberFormat="1">
      <alignment vertical="center"/>
    </xf>
    <xf borderId="3" fillId="0" fontId="1" numFmtId="0" xfId="0" applyAlignment="1" applyBorder="1" applyFont="1">
      <alignment horizontal="left" vertical="center"/>
    </xf>
    <xf borderId="12" fillId="2" fontId="19" numFmtId="0" xfId="0" applyAlignment="1" applyBorder="1" applyFont="1">
      <alignment horizontal="center" vertical="center"/>
    </xf>
    <xf borderId="13" fillId="0" fontId="10" numFmtId="0" xfId="0" applyBorder="1" applyFont="1"/>
    <xf borderId="14" fillId="0" fontId="10" numFmtId="0" xfId="0" applyBorder="1" applyFont="1"/>
    <xf borderId="4" fillId="2" fontId="20" numFmtId="167" xfId="0" applyAlignment="1" applyBorder="1" applyFont="1" applyNumberFormat="1">
      <alignment vertical="center"/>
    </xf>
    <xf borderId="0" fillId="0" fontId="12" numFmtId="0" xfId="0" applyAlignment="1" applyFont="1">
      <alignment horizontal="center" vertical="center"/>
    </xf>
    <xf borderId="0" fillId="0" fontId="16" numFmtId="0" xfId="0" applyAlignment="1" applyFont="1">
      <alignment shrinkToFit="0" vertical="center" wrapText="1"/>
    </xf>
    <xf borderId="0" fillId="0" fontId="3" numFmtId="167" xfId="0" applyAlignment="1" applyFont="1" applyNumberFormat="1">
      <alignment vertical="center"/>
    </xf>
    <xf borderId="0" fillId="0" fontId="12" numFmtId="0" xfId="0" applyFont="1"/>
    <xf borderId="0" fillId="0" fontId="2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809750" cy="657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7.71"/>
    <col customWidth="1" min="2" max="2" width="7.0"/>
    <col customWidth="1" min="3" max="3" width="10.71"/>
    <col customWidth="1" hidden="1" min="4" max="4" width="16.86"/>
    <col customWidth="1" min="5" max="5" width="67.14"/>
    <col customWidth="1" min="6" max="6" width="26.57"/>
    <col customWidth="1" min="7" max="7" width="24.57"/>
    <col customWidth="1" min="8" max="19" width="11.43"/>
  </cols>
  <sheetData>
    <row r="1">
      <c r="A1" s="1"/>
      <c r="B1" s="2"/>
      <c r="C1" s="3"/>
      <c r="D1" s="1"/>
      <c r="E1" s="4"/>
      <c r="F1" s="5" t="s">
        <v>0</v>
      </c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>
      <c r="A2" s="8"/>
      <c r="B2" s="8"/>
      <c r="C2" s="8"/>
      <c r="D2" s="8"/>
      <c r="E2" s="4"/>
      <c r="F2" s="9" t="s">
        <v>1</v>
      </c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>
      <c r="A3" s="8"/>
      <c r="B3" s="8"/>
      <c r="C3" s="8"/>
      <c r="D3" s="8"/>
      <c r="E3" s="4"/>
      <c r="F3" s="9" t="s">
        <v>2</v>
      </c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ht="44.25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3" t="s">
        <v>9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>
      <c r="A5" s="15" t="s">
        <v>10</v>
      </c>
      <c r="B5" s="16"/>
      <c r="C5" s="16"/>
      <c r="D5" s="16"/>
      <c r="E5" s="17"/>
      <c r="F5" s="18"/>
      <c r="G5" s="1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>
      <c r="A6" s="19">
        <v>2.0</v>
      </c>
      <c r="B6" s="20">
        <v>0.0</v>
      </c>
      <c r="C6" s="21">
        <v>7991.0</v>
      </c>
      <c r="D6" s="19">
        <v>2.0</v>
      </c>
      <c r="E6" s="17" t="s">
        <v>11</v>
      </c>
      <c r="F6" s="18">
        <v>2.27E7</v>
      </c>
      <c r="G6" s="1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>
      <c r="A7" s="22"/>
      <c r="B7" s="23" t="s">
        <v>12</v>
      </c>
      <c r="C7" s="24"/>
      <c r="D7" s="25"/>
      <c r="E7" s="26"/>
      <c r="F7" s="27">
        <f t="shared" ref="F7:G7" si="1">SUM(F6)</f>
        <v>22700000</v>
      </c>
      <c r="G7" s="27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>
      <c r="A8" s="15" t="s">
        <v>13</v>
      </c>
      <c r="B8" s="16"/>
      <c r="C8" s="16"/>
      <c r="D8" s="16"/>
      <c r="E8" s="17"/>
      <c r="F8" s="18"/>
      <c r="G8" s="1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>
      <c r="A9" s="19">
        <v>3.0</v>
      </c>
      <c r="B9" s="20">
        <v>0.0</v>
      </c>
      <c r="C9" s="21">
        <v>7911.0</v>
      </c>
      <c r="D9" s="19">
        <v>0.0</v>
      </c>
      <c r="E9" s="17" t="s">
        <v>14</v>
      </c>
      <c r="F9" s="18">
        <v>5.0E7</v>
      </c>
      <c r="G9" s="1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>
      <c r="A10" s="22"/>
      <c r="B10" s="23" t="s">
        <v>15</v>
      </c>
      <c r="C10" s="24"/>
      <c r="D10" s="25"/>
      <c r="E10" s="26"/>
      <c r="F10" s="27">
        <f t="shared" ref="F10:G10" si="2">SUM(F9)</f>
        <v>50000000</v>
      </c>
      <c r="G10" s="27">
        <f t="shared" si="2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>
      <c r="A11" s="15" t="s">
        <v>16</v>
      </c>
      <c r="B11" s="16"/>
      <c r="C11" s="16"/>
      <c r="D11" s="16"/>
      <c r="E11" s="17"/>
      <c r="F11" s="18"/>
      <c r="G11" s="1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>
      <c r="A12" s="16"/>
      <c r="B12" s="28" t="s">
        <v>17</v>
      </c>
      <c r="C12" s="16"/>
      <c r="D12" s="16"/>
      <c r="E12" s="17"/>
      <c r="F12" s="18"/>
      <c r="G12" s="1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>
      <c r="A13" s="19">
        <v>4.0</v>
      </c>
      <c r="B13" s="20">
        <v>268.0</v>
      </c>
      <c r="C13" s="21">
        <v>7511.0</v>
      </c>
      <c r="D13" s="19">
        <v>0.0</v>
      </c>
      <c r="E13" s="17" t="s">
        <v>17</v>
      </c>
      <c r="F13" s="18">
        <v>2.5141E9</v>
      </c>
      <c r="G13" s="1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>
      <c r="A14" s="22"/>
      <c r="B14" s="23" t="s">
        <v>18</v>
      </c>
      <c r="C14" s="24"/>
      <c r="D14" s="25"/>
      <c r="E14" s="26"/>
      <c r="F14" s="27">
        <f t="shared" ref="F14:G14" si="3">SUM(F13)</f>
        <v>2514100000</v>
      </c>
      <c r="G14" s="27">
        <f t="shared" si="3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>
      <c r="A15" s="15" t="s">
        <v>19</v>
      </c>
      <c r="B15" s="16"/>
      <c r="C15" s="16"/>
      <c r="D15" s="16"/>
      <c r="E15" s="17"/>
      <c r="F15" s="18"/>
      <c r="G15" s="1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>
      <c r="A16" s="19">
        <v>5.0</v>
      </c>
      <c r="B16" s="20">
        <v>0.0</v>
      </c>
      <c r="C16" s="21">
        <v>4451.0</v>
      </c>
      <c r="D16" s="19">
        <v>1.0</v>
      </c>
      <c r="E16" s="17" t="s">
        <v>20</v>
      </c>
      <c r="F16" s="18">
        <v>3.0E7</v>
      </c>
      <c r="G16" s="1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>
      <c r="A17" s="16"/>
      <c r="B17" s="28" t="s">
        <v>21</v>
      </c>
      <c r="C17" s="16"/>
      <c r="D17" s="16"/>
      <c r="E17" s="17"/>
      <c r="F17" s="18"/>
      <c r="G17" s="1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>
      <c r="A18" s="19">
        <v>5.0</v>
      </c>
      <c r="B18" s="20">
        <v>16.0</v>
      </c>
      <c r="C18" s="21">
        <v>4155.0</v>
      </c>
      <c r="D18" s="19">
        <v>3.0</v>
      </c>
      <c r="E18" s="17" t="s">
        <v>22</v>
      </c>
      <c r="F18" s="18">
        <v>4.8E8</v>
      </c>
      <c r="G18" s="1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>
      <c r="A19" s="19">
        <v>5.0</v>
      </c>
      <c r="B19" s="20">
        <v>16.0</v>
      </c>
      <c r="C19" s="21">
        <v>4155.0</v>
      </c>
      <c r="D19" s="19">
        <v>4.0</v>
      </c>
      <c r="E19" s="17" t="s">
        <v>23</v>
      </c>
      <c r="F19" s="18">
        <v>5.5E7</v>
      </c>
      <c r="G19" s="1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>
      <c r="A20" s="16"/>
      <c r="B20" s="28" t="s">
        <v>24</v>
      </c>
      <c r="C20" s="16"/>
      <c r="D20" s="16"/>
      <c r="E20" s="17"/>
      <c r="F20" s="18"/>
      <c r="G20" s="1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ht="15.75" customHeight="1">
      <c r="A21" s="19">
        <v>5.0</v>
      </c>
      <c r="B21" s="20">
        <v>17.0</v>
      </c>
      <c r="C21" s="21">
        <v>4155.0</v>
      </c>
      <c r="D21" s="19" t="s">
        <v>25</v>
      </c>
      <c r="E21" s="17" t="s">
        <v>26</v>
      </c>
      <c r="F21" s="18">
        <v>6.0E7</v>
      </c>
      <c r="G21" s="1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ht="15.75" customHeight="1">
      <c r="A22" s="19">
        <v>5.0</v>
      </c>
      <c r="B22" s="20">
        <v>17.0</v>
      </c>
      <c r="C22" s="21">
        <v>4156.0</v>
      </c>
      <c r="D22" s="19">
        <v>0.0</v>
      </c>
      <c r="E22" s="17" t="s">
        <v>27</v>
      </c>
      <c r="F22" s="18">
        <v>1.5E7</v>
      </c>
      <c r="G22" s="1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ht="15.75" customHeight="1">
      <c r="A23" s="22"/>
      <c r="B23" s="23" t="s">
        <v>28</v>
      </c>
      <c r="C23" s="24"/>
      <c r="D23" s="25"/>
      <c r="E23" s="26"/>
      <c r="F23" s="27">
        <f t="shared" ref="F23:G23" si="4">SUM(F16:F22)</f>
        <v>640000000</v>
      </c>
      <c r="G23" s="27">
        <f t="shared" si="4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ht="15.75" customHeight="1">
      <c r="A24" s="15" t="s">
        <v>29</v>
      </c>
      <c r="B24" s="16"/>
      <c r="C24" s="16"/>
      <c r="D24" s="16"/>
      <c r="E24" s="17"/>
      <c r="F24" s="18"/>
      <c r="G24" s="1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ht="15.75" customHeight="1">
      <c r="A25" s="19">
        <v>6.0</v>
      </c>
      <c r="B25" s="20">
        <v>0.0</v>
      </c>
      <c r="C25" s="21" t="s">
        <v>30</v>
      </c>
      <c r="D25" s="19" t="s">
        <v>31</v>
      </c>
      <c r="E25" s="17" t="s">
        <v>32</v>
      </c>
      <c r="F25" s="18">
        <v>4.1046067203E8</v>
      </c>
      <c r="G25" s="1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ht="15.75" customHeight="1">
      <c r="A26" s="19">
        <v>6.0</v>
      </c>
      <c r="B26" s="20">
        <v>0.0</v>
      </c>
      <c r="C26" s="21">
        <v>3944.0</v>
      </c>
      <c r="D26" s="19" t="s">
        <v>31</v>
      </c>
      <c r="E26" s="17" t="s">
        <v>33</v>
      </c>
      <c r="F26" s="18">
        <f>24693874.53-24693875</f>
        <v>-0.4699999988</v>
      </c>
      <c r="G26" s="18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ht="15.75" customHeight="1">
      <c r="A27" s="19">
        <v>6.0</v>
      </c>
      <c r="B27" s="20">
        <v>0.0</v>
      </c>
      <c r="C27" s="21">
        <v>5811.0</v>
      </c>
      <c r="D27" s="19" t="s">
        <v>31</v>
      </c>
      <c r="E27" s="17" t="s">
        <v>34</v>
      </c>
      <c r="F27" s="18">
        <v>1.0E7</v>
      </c>
      <c r="G27" s="18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ht="15.75" customHeight="1">
      <c r="A28" s="19">
        <v>6.0</v>
      </c>
      <c r="B28" s="20">
        <v>0.0</v>
      </c>
      <c r="C28" s="21">
        <v>6123.0</v>
      </c>
      <c r="D28" s="19" t="s">
        <v>31</v>
      </c>
      <c r="E28" s="17" t="s">
        <v>35</v>
      </c>
      <c r="F28" s="18">
        <v>1.0E8</v>
      </c>
      <c r="G28" s="1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ht="15.75" customHeight="1">
      <c r="A29" s="19">
        <v>6.0</v>
      </c>
      <c r="B29" s="20">
        <v>0.0</v>
      </c>
      <c r="C29" s="21">
        <v>6124.0</v>
      </c>
      <c r="D29" s="19" t="s">
        <v>31</v>
      </c>
      <c r="E29" s="17" t="s">
        <v>36</v>
      </c>
      <c r="F29" s="18">
        <v>1.25E8</v>
      </c>
      <c r="G29" s="1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ht="15.75" customHeight="1">
      <c r="A30" s="19">
        <v>6.0</v>
      </c>
      <c r="B30" s="20">
        <v>0.0</v>
      </c>
      <c r="C30" s="21">
        <v>6124.0</v>
      </c>
      <c r="D30" s="19" t="s">
        <v>31</v>
      </c>
      <c r="E30" s="17" t="s">
        <v>37</v>
      </c>
      <c r="F30" s="18">
        <f>42000000+33000000</f>
        <v>75000000</v>
      </c>
      <c r="G30" s="1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ht="15.75" customHeight="1">
      <c r="A31" s="19">
        <v>6.0</v>
      </c>
      <c r="B31" s="20">
        <v>0.0</v>
      </c>
      <c r="C31" s="21">
        <v>6124.0</v>
      </c>
      <c r="D31" s="19" t="s">
        <v>31</v>
      </c>
      <c r="E31" s="17" t="s">
        <v>38</v>
      </c>
      <c r="F31" s="18">
        <v>5.0E7</v>
      </c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ht="15.75" customHeight="1">
      <c r="A32" s="19">
        <v>6.0</v>
      </c>
      <c r="B32" s="20">
        <v>0.0</v>
      </c>
      <c r="C32" s="21">
        <v>6124.0</v>
      </c>
      <c r="D32" s="19" t="s">
        <v>31</v>
      </c>
      <c r="E32" s="17" t="s">
        <v>39</v>
      </c>
      <c r="F32" s="18">
        <v>1.85E8</v>
      </c>
      <c r="G32" s="1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15.75" customHeight="1">
      <c r="A33" s="19">
        <v>6.0</v>
      </c>
      <c r="B33" s="20">
        <v>0.0</v>
      </c>
      <c r="C33" s="21">
        <v>6124.0</v>
      </c>
      <c r="D33" s="19" t="s">
        <v>31</v>
      </c>
      <c r="E33" s="17" t="s">
        <v>40</v>
      </c>
      <c r="F33" s="18">
        <v>5.729E7</v>
      </c>
      <c r="G33" s="1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ht="15.75" customHeight="1">
      <c r="A34" s="19">
        <v>6.0</v>
      </c>
      <c r="B34" s="20">
        <v>0.0</v>
      </c>
      <c r="C34" s="21">
        <v>6126.0</v>
      </c>
      <c r="D34" s="19" t="s">
        <v>31</v>
      </c>
      <c r="E34" s="17" t="s">
        <v>41</v>
      </c>
      <c r="F34" s="18">
        <v>4.434E8</v>
      </c>
      <c r="G34" s="18">
        <v>1.476E8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6"/>
      <c r="U34" s="6"/>
      <c r="V34" s="6"/>
      <c r="W34" s="6"/>
      <c r="X34" s="6"/>
      <c r="Y34" s="6"/>
      <c r="Z34" s="6"/>
    </row>
    <row r="35" ht="15.75" customHeight="1">
      <c r="A35" s="19">
        <v>6.0</v>
      </c>
      <c r="B35" s="20">
        <v>0.0</v>
      </c>
      <c r="C35" s="21">
        <v>6126.0</v>
      </c>
      <c r="D35" s="19" t="s">
        <v>31</v>
      </c>
      <c r="E35" s="17" t="s">
        <v>42</v>
      </c>
      <c r="F35" s="18">
        <v>4.026E8</v>
      </c>
      <c r="G35" s="18">
        <v>2.774E8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ht="15.75" customHeight="1">
      <c r="A36" s="19">
        <v>6.0</v>
      </c>
      <c r="B36" s="20">
        <v>0.0</v>
      </c>
      <c r="C36" s="21">
        <v>6126.0</v>
      </c>
      <c r="D36" s="19" t="s">
        <v>31</v>
      </c>
      <c r="E36" s="17" t="s">
        <v>43</v>
      </c>
      <c r="F36" s="18">
        <v>1.18E8</v>
      </c>
      <c r="G36" s="1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ht="15.75" customHeight="1">
      <c r="A37" s="19"/>
      <c r="B37" s="20"/>
      <c r="C37" s="21">
        <v>6126.0</v>
      </c>
      <c r="D37" s="19"/>
      <c r="E37" s="17" t="s">
        <v>44</v>
      </c>
      <c r="F37" s="18">
        <f>0+21500000</f>
        <v>21500000</v>
      </c>
      <c r="G37" s="1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6"/>
      <c r="U37" s="6"/>
      <c r="V37" s="6"/>
      <c r="W37" s="6"/>
      <c r="X37" s="6"/>
      <c r="Y37" s="6"/>
      <c r="Z37" s="6"/>
    </row>
    <row r="38" ht="15.75" customHeight="1">
      <c r="A38" s="19"/>
      <c r="B38" s="20"/>
      <c r="C38" s="21">
        <v>6126.0</v>
      </c>
      <c r="D38" s="19"/>
      <c r="E38" s="17" t="s">
        <v>45</v>
      </c>
      <c r="F38" s="18">
        <f>0+20000000</f>
        <v>20000000</v>
      </c>
      <c r="G38" s="1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6"/>
      <c r="U38" s="6"/>
      <c r="V38" s="6"/>
      <c r="W38" s="6"/>
      <c r="X38" s="6"/>
      <c r="Y38" s="6"/>
      <c r="Z38" s="6"/>
    </row>
    <row r="39" ht="15.75" customHeight="1">
      <c r="A39" s="19">
        <v>6.0</v>
      </c>
      <c r="B39" s="20">
        <v>0.0</v>
      </c>
      <c r="C39" s="21">
        <v>6126.0</v>
      </c>
      <c r="D39" s="19" t="s">
        <v>31</v>
      </c>
      <c r="E39" s="17" t="s">
        <v>46</v>
      </c>
      <c r="F39" s="18">
        <v>3.6E7</v>
      </c>
      <c r="G39" s="1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ht="15.75" customHeight="1">
      <c r="A40" s="19">
        <v>6.0</v>
      </c>
      <c r="B40" s="20">
        <v>0.0</v>
      </c>
      <c r="C40" s="21">
        <v>6126.0</v>
      </c>
      <c r="D40" s="19" t="s">
        <v>31</v>
      </c>
      <c r="E40" s="17" t="s">
        <v>47</v>
      </c>
      <c r="F40" s="18">
        <v>5000000.0</v>
      </c>
      <c r="G40" s="1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ht="15.75" customHeight="1">
      <c r="A41" s="19">
        <v>6.0</v>
      </c>
      <c r="B41" s="20">
        <v>0.0</v>
      </c>
      <c r="C41" s="21">
        <v>6126.0</v>
      </c>
      <c r="D41" s="19" t="s">
        <v>31</v>
      </c>
      <c r="E41" s="17" t="s">
        <v>48</v>
      </c>
      <c r="F41" s="18">
        <v>3.1E7</v>
      </c>
      <c r="G41" s="1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ht="15.75" customHeight="1">
      <c r="A42" s="19">
        <v>6.0</v>
      </c>
      <c r="B42" s="20">
        <v>0.0</v>
      </c>
      <c r="C42" s="21">
        <v>6126.0</v>
      </c>
      <c r="D42" s="29" t="s">
        <v>31</v>
      </c>
      <c r="E42" s="17" t="s">
        <v>49</v>
      </c>
      <c r="F42" s="18">
        <f>120000000-40000000-30000000</f>
        <v>50000000</v>
      </c>
      <c r="G42" s="18">
        <f>120000000+30000000</f>
        <v>150000000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6"/>
      <c r="U42" s="6"/>
      <c r="V42" s="6"/>
      <c r="W42" s="6"/>
      <c r="X42" s="6"/>
      <c r="Y42" s="6"/>
      <c r="Z42" s="6"/>
    </row>
    <row r="43" ht="15.75" customHeight="1">
      <c r="A43" s="19">
        <v>6.0</v>
      </c>
      <c r="B43" s="20">
        <v>0.0</v>
      </c>
      <c r="C43" s="21">
        <v>6126.0</v>
      </c>
      <c r="D43" s="19" t="s">
        <v>31</v>
      </c>
      <c r="E43" s="17" t="s">
        <v>50</v>
      </c>
      <c r="F43" s="18">
        <v>6.45E7</v>
      </c>
      <c r="G43" s="18">
        <v>3.55E7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ht="15.75" customHeight="1">
      <c r="A44" s="19">
        <v>6.0</v>
      </c>
      <c r="B44" s="20">
        <v>0.0</v>
      </c>
      <c r="C44" s="21">
        <v>6126.0</v>
      </c>
      <c r="D44" s="19" t="s">
        <v>31</v>
      </c>
      <c r="E44" s="17" t="s">
        <v>51</v>
      </c>
      <c r="F44" s="18">
        <f>102500000-52500000</f>
        <v>50000000</v>
      </c>
      <c r="G44" s="18">
        <f>80500000+52500000</f>
        <v>133000000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ht="15.75" customHeight="1">
      <c r="A45" s="19">
        <v>6.0</v>
      </c>
      <c r="B45" s="20">
        <v>0.0</v>
      </c>
      <c r="C45" s="21">
        <v>6126.0</v>
      </c>
      <c r="D45" s="29" t="s">
        <v>31</v>
      </c>
      <c r="E45" s="17" t="s">
        <v>52</v>
      </c>
      <c r="F45" s="18">
        <f>100000000-50000000-30000000</f>
        <v>20000000</v>
      </c>
      <c r="G45" s="18">
        <f>50000000+30000000</f>
        <v>80000000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6"/>
      <c r="U45" s="6"/>
      <c r="V45" s="6"/>
      <c r="W45" s="6"/>
      <c r="X45" s="6"/>
      <c r="Y45" s="6"/>
      <c r="Z45" s="6"/>
    </row>
    <row r="46" ht="15.75" customHeight="1">
      <c r="A46" s="19">
        <v>6.0</v>
      </c>
      <c r="B46" s="20">
        <v>0.0</v>
      </c>
      <c r="C46" s="21">
        <v>6126.0</v>
      </c>
      <c r="D46" s="19" t="s">
        <v>31</v>
      </c>
      <c r="E46" s="17" t="s">
        <v>53</v>
      </c>
      <c r="F46" s="18">
        <f>143000000-43000000-50000000</f>
        <v>50000000</v>
      </c>
      <c r="G46" s="18">
        <f>150000000+50000000</f>
        <v>200000000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ht="15.75" customHeight="1">
      <c r="A47" s="19">
        <v>6.0</v>
      </c>
      <c r="B47" s="20">
        <v>0.0</v>
      </c>
      <c r="C47" s="21">
        <v>6126.0</v>
      </c>
      <c r="D47" s="19" t="s">
        <v>31</v>
      </c>
      <c r="E47" s="17" t="s">
        <v>54</v>
      </c>
      <c r="F47" s="18">
        <f>150000000-75000000</f>
        <v>75000000</v>
      </c>
      <c r="G47" s="18">
        <v>7.5E7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ht="15.75" customHeight="1">
      <c r="A48" s="19">
        <v>6.0</v>
      </c>
      <c r="B48" s="20">
        <v>0.0</v>
      </c>
      <c r="C48" s="21">
        <v>6127.0</v>
      </c>
      <c r="D48" s="19" t="s">
        <v>31</v>
      </c>
      <c r="E48" s="17" t="s">
        <v>55</v>
      </c>
      <c r="F48" s="18">
        <v>1.7E7</v>
      </c>
      <c r="G48" s="18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ht="15.75" customHeight="1">
      <c r="A49" s="19">
        <v>6.0</v>
      </c>
      <c r="B49" s="20">
        <v>0.0</v>
      </c>
      <c r="C49" s="30">
        <v>6132.0</v>
      </c>
      <c r="D49" s="19" t="s">
        <v>31</v>
      </c>
      <c r="E49" s="31" t="s">
        <v>56</v>
      </c>
      <c r="F49" s="18">
        <v>8.0E7</v>
      </c>
      <c r="G49" s="18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ht="15.75" customHeight="1">
      <c r="A50" s="19">
        <v>6.0</v>
      </c>
      <c r="B50" s="20">
        <v>0.0</v>
      </c>
      <c r="C50" s="21">
        <v>6134.0</v>
      </c>
      <c r="D50" s="19" t="s">
        <v>31</v>
      </c>
      <c r="E50" s="17" t="s">
        <v>57</v>
      </c>
      <c r="F50" s="18">
        <v>2.0E8</v>
      </c>
      <c r="G50" s="1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ht="15.75" customHeight="1">
      <c r="A51" s="19">
        <v>6.0</v>
      </c>
      <c r="B51" s="20">
        <v>0.0</v>
      </c>
      <c r="C51" s="21">
        <v>6134.0</v>
      </c>
      <c r="D51" s="19" t="s">
        <v>31</v>
      </c>
      <c r="E51" s="17" t="s">
        <v>58</v>
      </c>
      <c r="F51" s="18">
        <v>5.0E8</v>
      </c>
      <c r="G51" s="18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ht="15.75" customHeight="1">
      <c r="A52" s="19">
        <v>6.0</v>
      </c>
      <c r="B52" s="20">
        <v>0.0</v>
      </c>
      <c r="C52" s="21">
        <v>6151.0</v>
      </c>
      <c r="D52" s="19" t="s">
        <v>31</v>
      </c>
      <c r="E52" s="17" t="s">
        <v>59</v>
      </c>
      <c r="F52" s="18">
        <v>9.3353E8</v>
      </c>
      <c r="G52" s="18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ht="15.75" customHeight="1">
      <c r="A53" s="19">
        <v>6.0</v>
      </c>
      <c r="B53" s="20">
        <v>0.0</v>
      </c>
      <c r="C53" s="21">
        <v>6151.0</v>
      </c>
      <c r="D53" s="19" t="s">
        <v>31</v>
      </c>
      <c r="E53" s="17" t="s">
        <v>60</v>
      </c>
      <c r="F53" s="18">
        <v>2.1E8</v>
      </c>
      <c r="G53" s="18">
        <v>3.0E7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ht="15.75" customHeight="1">
      <c r="A54" s="19">
        <v>6.0</v>
      </c>
      <c r="B54" s="20">
        <v>0.0</v>
      </c>
      <c r="C54" s="21">
        <v>6151.0</v>
      </c>
      <c r="D54" s="19" t="s">
        <v>31</v>
      </c>
      <c r="E54" s="17" t="s">
        <v>61</v>
      </c>
      <c r="F54" s="18">
        <v>5.92E8</v>
      </c>
      <c r="G54" s="32">
        <v>5.59E8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ht="15.75" customHeight="1">
      <c r="A55" s="19">
        <v>6.0</v>
      </c>
      <c r="B55" s="20">
        <v>0.0</v>
      </c>
      <c r="C55" s="21">
        <v>6151.0</v>
      </c>
      <c r="D55" s="19" t="s">
        <v>31</v>
      </c>
      <c r="E55" s="17" t="s">
        <v>62</v>
      </c>
      <c r="F55" s="18">
        <v>2.0E8</v>
      </c>
      <c r="G55" s="32">
        <v>2.0E8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ht="15.75" customHeight="1">
      <c r="A56" s="19">
        <v>6.0</v>
      </c>
      <c r="B56" s="20">
        <v>0.0</v>
      </c>
      <c r="C56" s="21">
        <v>6151.0</v>
      </c>
      <c r="D56" s="19" t="s">
        <v>31</v>
      </c>
      <c r="E56" s="17" t="s">
        <v>63</v>
      </c>
      <c r="F56" s="18">
        <v>5.0E8</v>
      </c>
      <c r="G56" s="18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ht="15.75" customHeight="1">
      <c r="A57" s="19">
        <v>6.0</v>
      </c>
      <c r="B57" s="20">
        <v>0.0</v>
      </c>
      <c r="C57" s="21">
        <v>6151.0</v>
      </c>
      <c r="D57" s="19" t="s">
        <v>31</v>
      </c>
      <c r="E57" s="17" t="s">
        <v>64</v>
      </c>
      <c r="F57" s="18">
        <f>30000000+10000000</f>
        <v>40000000</v>
      </c>
      <c r="G57" s="18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ht="15.75" customHeight="1">
      <c r="A58" s="19">
        <v>6.0</v>
      </c>
      <c r="B58" s="20">
        <v>0.0</v>
      </c>
      <c r="C58" s="21">
        <v>6151.0</v>
      </c>
      <c r="D58" s="19" t="s">
        <v>31</v>
      </c>
      <c r="E58" s="17" t="s">
        <v>65</v>
      </c>
      <c r="F58" s="18">
        <f>12000000-12000000</f>
        <v>0</v>
      </c>
      <c r="G58" s="18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ht="15.75" customHeight="1">
      <c r="A59" s="19">
        <v>6.0</v>
      </c>
      <c r="B59" s="20">
        <v>0.0</v>
      </c>
      <c r="C59" s="21">
        <v>6151.0</v>
      </c>
      <c r="D59" s="19" t="s">
        <v>31</v>
      </c>
      <c r="E59" s="17" t="s">
        <v>66</v>
      </c>
      <c r="F59" s="18">
        <f>3000000-3000000</f>
        <v>0</v>
      </c>
      <c r="G59" s="18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ht="15.75" customHeight="1">
      <c r="A60" s="19">
        <v>6.0</v>
      </c>
      <c r="B60" s="20">
        <v>0.0</v>
      </c>
      <c r="C60" s="21">
        <v>6151.0</v>
      </c>
      <c r="D60" s="19" t="s">
        <v>31</v>
      </c>
      <c r="E60" s="17" t="s">
        <v>67</v>
      </c>
      <c r="F60" s="18">
        <v>4000000.0</v>
      </c>
      <c r="G60" s="18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ht="15.75" customHeight="1">
      <c r="A61" s="19">
        <v>6.0</v>
      </c>
      <c r="B61" s="20">
        <v>0.0</v>
      </c>
      <c r="C61" s="21">
        <v>6151.0</v>
      </c>
      <c r="D61" s="19" t="s">
        <v>31</v>
      </c>
      <c r="E61" s="17" t="s">
        <v>68</v>
      </c>
      <c r="F61" s="18">
        <v>1.7E7</v>
      </c>
      <c r="G61" s="18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ht="15.75" customHeight="1">
      <c r="A62" s="19">
        <v>6.0</v>
      </c>
      <c r="B62" s="20">
        <v>0.0</v>
      </c>
      <c r="C62" s="21">
        <v>6151.0</v>
      </c>
      <c r="D62" s="19" t="s">
        <v>31</v>
      </c>
      <c r="E62" s="17" t="s">
        <v>69</v>
      </c>
      <c r="F62" s="18">
        <v>5.0E7</v>
      </c>
      <c r="G62" s="18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ht="15.75" customHeight="1">
      <c r="A63" s="19">
        <v>6.0</v>
      </c>
      <c r="B63" s="20">
        <v>0.0</v>
      </c>
      <c r="C63" s="21">
        <v>6151.0</v>
      </c>
      <c r="D63" s="19" t="s">
        <v>31</v>
      </c>
      <c r="E63" s="17" t="s">
        <v>70</v>
      </c>
      <c r="F63" s="18">
        <v>1.3E8</v>
      </c>
      <c r="G63" s="18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ht="15.75" customHeight="1">
      <c r="A64" s="19">
        <v>6.0</v>
      </c>
      <c r="B64" s="20">
        <v>0.0</v>
      </c>
      <c r="C64" s="21">
        <v>6151.0</v>
      </c>
      <c r="D64" s="19" t="s">
        <v>31</v>
      </c>
      <c r="E64" s="17" t="s">
        <v>71</v>
      </c>
      <c r="F64" s="18">
        <v>7.9E7</v>
      </c>
      <c r="G64" s="18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ht="15.75" customHeight="1">
      <c r="A65" s="19">
        <v>6.0</v>
      </c>
      <c r="B65" s="20">
        <v>0.0</v>
      </c>
      <c r="C65" s="21">
        <v>6151.0</v>
      </c>
      <c r="D65" s="19" t="s">
        <v>31</v>
      </c>
      <c r="E65" s="33" t="s">
        <v>72</v>
      </c>
      <c r="F65" s="18">
        <v>3.675431E8</v>
      </c>
      <c r="G65" s="18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ht="15.75" customHeight="1">
      <c r="A66" s="19">
        <v>6.0</v>
      </c>
      <c r="B66" s="20">
        <v>0.0</v>
      </c>
      <c r="C66" s="21">
        <v>6151.0</v>
      </c>
      <c r="D66" s="19" t="s">
        <v>31</v>
      </c>
      <c r="E66" s="4" t="s">
        <v>73</v>
      </c>
      <c r="F66" s="18">
        <v>2.129165E8</v>
      </c>
      <c r="G66" s="18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ht="15.75" customHeight="1">
      <c r="A67" s="19">
        <v>6.0</v>
      </c>
      <c r="B67" s="20">
        <v>0.0</v>
      </c>
      <c r="C67" s="21">
        <v>6151.0</v>
      </c>
      <c r="D67" s="19" t="s">
        <v>31</v>
      </c>
      <c r="E67" s="17" t="s">
        <v>74</v>
      </c>
      <c r="F67" s="18">
        <v>4.205898E8</v>
      </c>
      <c r="G67" s="18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ht="15.75" customHeight="1">
      <c r="A68" s="19">
        <v>6.0</v>
      </c>
      <c r="B68" s="20">
        <v>0.0</v>
      </c>
      <c r="C68" s="21">
        <v>6151.0</v>
      </c>
      <c r="D68" s="19" t="s">
        <v>31</v>
      </c>
      <c r="E68" s="17" t="s">
        <v>75</v>
      </c>
      <c r="F68" s="18">
        <v>5.63118E7</v>
      </c>
      <c r="G68" s="18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ht="15.75" customHeight="1">
      <c r="A69" s="19">
        <v>6.0</v>
      </c>
      <c r="B69" s="20">
        <v>0.0</v>
      </c>
      <c r="C69" s="21">
        <v>6151.0</v>
      </c>
      <c r="D69" s="19" t="s">
        <v>31</v>
      </c>
      <c r="E69" s="17" t="s">
        <v>76</v>
      </c>
      <c r="F69" s="18">
        <v>8.296E7</v>
      </c>
      <c r="G69" s="18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ht="15.75" customHeight="1">
      <c r="A70" s="19">
        <v>6.0</v>
      </c>
      <c r="B70" s="20">
        <v>0.0</v>
      </c>
      <c r="C70" s="21">
        <v>6151.0</v>
      </c>
      <c r="D70" s="19" t="s">
        <v>31</v>
      </c>
      <c r="E70" s="17" t="s">
        <v>77</v>
      </c>
      <c r="F70" s="18">
        <v>6.6707E7</v>
      </c>
      <c r="G70" s="18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ht="15.75" customHeight="1">
      <c r="A71" s="19">
        <v>6.0</v>
      </c>
      <c r="B71" s="20">
        <v>0.0</v>
      </c>
      <c r="C71" s="21">
        <v>6151.0</v>
      </c>
      <c r="D71" s="19" t="s">
        <v>31</v>
      </c>
      <c r="E71" s="17" t="s">
        <v>78</v>
      </c>
      <c r="F71" s="18">
        <v>6.96789E7</v>
      </c>
      <c r="G71" s="18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ht="15.75" customHeight="1">
      <c r="A72" s="19">
        <v>6.0</v>
      </c>
      <c r="B72" s="20">
        <v>0.0</v>
      </c>
      <c r="C72" s="21">
        <v>6151.0</v>
      </c>
      <c r="D72" s="19" t="s">
        <v>31</v>
      </c>
      <c r="E72" s="17" t="s">
        <v>79</v>
      </c>
      <c r="F72" s="18">
        <v>2.024306E8</v>
      </c>
      <c r="G72" s="18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ht="15.75" customHeight="1">
      <c r="A73" s="19">
        <v>6.0</v>
      </c>
      <c r="B73" s="20">
        <v>0.0</v>
      </c>
      <c r="C73" s="21">
        <v>6151.0</v>
      </c>
      <c r="D73" s="19" t="s">
        <v>31</v>
      </c>
      <c r="E73" s="17" t="s">
        <v>80</v>
      </c>
      <c r="F73" s="18">
        <v>6.41162E7</v>
      </c>
      <c r="G73" s="18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ht="15.75" customHeight="1">
      <c r="A74" s="19">
        <v>6.0</v>
      </c>
      <c r="B74" s="20">
        <v>0.0</v>
      </c>
      <c r="C74" s="21">
        <v>6151.0</v>
      </c>
      <c r="D74" s="19" t="s">
        <v>31</v>
      </c>
      <c r="E74" s="17" t="s">
        <v>81</v>
      </c>
      <c r="F74" s="18">
        <v>6.46568E7</v>
      </c>
      <c r="G74" s="18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ht="15.75" customHeight="1">
      <c r="A75" s="19">
        <v>6.0</v>
      </c>
      <c r="B75" s="20">
        <v>0.0</v>
      </c>
      <c r="C75" s="21">
        <v>6151.0</v>
      </c>
      <c r="D75" s="19" t="s">
        <v>31</v>
      </c>
      <c r="E75" s="17" t="s">
        <v>82</v>
      </c>
      <c r="F75" s="18">
        <v>1.316475E8</v>
      </c>
      <c r="G75" s="18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ht="15.75" customHeight="1">
      <c r="A76" s="19">
        <v>6.0</v>
      </c>
      <c r="B76" s="20">
        <v>0.0</v>
      </c>
      <c r="C76" s="21">
        <v>6151.0</v>
      </c>
      <c r="D76" s="19" t="s">
        <v>31</v>
      </c>
      <c r="E76" s="17" t="s">
        <v>83</v>
      </c>
      <c r="F76" s="18">
        <v>9.97478E7</v>
      </c>
      <c r="G76" s="18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ht="15.75" customHeight="1">
      <c r="A77" s="19">
        <v>6.0</v>
      </c>
      <c r="B77" s="20">
        <v>0.0</v>
      </c>
      <c r="C77" s="21">
        <v>6151.0</v>
      </c>
      <c r="D77" s="19" t="s">
        <v>31</v>
      </c>
      <c r="E77" s="17" t="s">
        <v>84</v>
      </c>
      <c r="F77" s="18">
        <v>2.71232E7</v>
      </c>
      <c r="G77" s="18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ht="15.75" customHeight="1">
      <c r="A78" s="19">
        <v>6.0</v>
      </c>
      <c r="B78" s="20">
        <v>0.0</v>
      </c>
      <c r="C78" s="21">
        <v>6151.0</v>
      </c>
      <c r="D78" s="19" t="s">
        <v>31</v>
      </c>
      <c r="E78" s="17" t="s">
        <v>85</v>
      </c>
      <c r="F78" s="18">
        <v>3.348267E8</v>
      </c>
      <c r="G78" s="18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ht="15.75" customHeight="1">
      <c r="A79" s="19">
        <v>6.0</v>
      </c>
      <c r="B79" s="20">
        <v>0.0</v>
      </c>
      <c r="C79" s="21">
        <v>6151.0</v>
      </c>
      <c r="D79" s="19" t="s">
        <v>31</v>
      </c>
      <c r="E79" s="17" t="s">
        <v>86</v>
      </c>
      <c r="F79" s="18">
        <v>8.7365E7</v>
      </c>
      <c r="G79" s="18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ht="15.75" customHeight="1">
      <c r="A80" s="19">
        <v>6.0</v>
      </c>
      <c r="B80" s="20">
        <v>0.0</v>
      </c>
      <c r="C80" s="21">
        <v>6152.0</v>
      </c>
      <c r="D80" s="19" t="s">
        <v>31</v>
      </c>
      <c r="E80" s="17" t="s">
        <v>87</v>
      </c>
      <c r="F80" s="18">
        <v>1.7E8</v>
      </c>
      <c r="G80" s="18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ht="15.75" customHeight="1">
      <c r="A81" s="19">
        <v>6.0</v>
      </c>
      <c r="B81" s="20">
        <v>0.0</v>
      </c>
      <c r="C81" s="21">
        <v>6152.0</v>
      </c>
      <c r="D81" s="19" t="s">
        <v>31</v>
      </c>
      <c r="E81" s="17" t="s">
        <v>88</v>
      </c>
      <c r="F81" s="18">
        <v>5.80496E7</v>
      </c>
      <c r="G81" s="18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ht="15.75" customHeight="1">
      <c r="A82" s="19">
        <v>6.0</v>
      </c>
      <c r="B82" s="20">
        <v>0.0</v>
      </c>
      <c r="C82" s="21">
        <v>6153.0</v>
      </c>
      <c r="D82" s="19" t="s">
        <v>31</v>
      </c>
      <c r="E82" s="17" t="s">
        <v>89</v>
      </c>
      <c r="F82" s="18">
        <f>106000000-46000000</f>
        <v>60000000</v>
      </c>
      <c r="G82" s="18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ht="15.75" customHeight="1">
      <c r="A83" s="19">
        <v>6.0</v>
      </c>
      <c r="B83" s="20">
        <v>0.0</v>
      </c>
      <c r="C83" s="21">
        <v>6162.0</v>
      </c>
      <c r="D83" s="19" t="s">
        <v>31</v>
      </c>
      <c r="E83" s="17" t="s">
        <v>90</v>
      </c>
      <c r="F83" s="18">
        <v>2.0E7</v>
      </c>
      <c r="G83" s="18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ht="15.75" customHeight="1">
      <c r="A84" s="19">
        <v>6.0</v>
      </c>
      <c r="B84" s="20">
        <v>0.0</v>
      </c>
      <c r="C84" s="21">
        <v>6162.0</v>
      </c>
      <c r="D84" s="19" t="s">
        <v>31</v>
      </c>
      <c r="E84" s="17" t="s">
        <v>91</v>
      </c>
      <c r="F84" s="18">
        <v>6.0E7</v>
      </c>
      <c r="G84" s="18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ht="15.75" customHeight="1">
      <c r="A85" s="19">
        <v>6.0</v>
      </c>
      <c r="B85" s="20">
        <v>0.0</v>
      </c>
      <c r="C85" s="21">
        <v>6195.0</v>
      </c>
      <c r="D85" s="19" t="s">
        <v>31</v>
      </c>
      <c r="E85" s="17" t="s">
        <v>92</v>
      </c>
      <c r="F85" s="18">
        <v>2.0E8</v>
      </c>
      <c r="G85" s="18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ht="15.75" customHeight="1">
      <c r="A86" s="19">
        <v>6.0</v>
      </c>
      <c r="B86" s="20">
        <v>0.0</v>
      </c>
      <c r="C86" s="21">
        <v>6195.0</v>
      </c>
      <c r="D86" s="19" t="s">
        <v>31</v>
      </c>
      <c r="E86" s="34" t="s">
        <v>93</v>
      </c>
      <c r="F86" s="18">
        <v>1.0E8</v>
      </c>
      <c r="G86" s="18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ht="15.75" customHeight="1">
      <c r="A87" s="19">
        <v>6.0</v>
      </c>
      <c r="B87" s="20">
        <v>0.0</v>
      </c>
      <c r="C87" s="21">
        <v>7991.0</v>
      </c>
      <c r="D87" s="19" t="s">
        <v>31</v>
      </c>
      <c r="E87" s="17" t="s">
        <v>94</v>
      </c>
      <c r="F87" s="18">
        <v>4.0E7</v>
      </c>
      <c r="G87" s="18">
        <v>0.0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ht="15.75" customHeight="1">
      <c r="A88" s="19">
        <v>6.0</v>
      </c>
      <c r="B88" s="20">
        <v>0.0</v>
      </c>
      <c r="C88" s="21">
        <v>7991.0</v>
      </c>
      <c r="D88" s="19" t="s">
        <v>31</v>
      </c>
      <c r="E88" s="17" t="s">
        <v>95</v>
      </c>
      <c r="F88" s="18">
        <v>2.5E8</v>
      </c>
      <c r="G88" s="18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ht="15.75" customHeight="1">
      <c r="A89" s="19">
        <v>6.0</v>
      </c>
      <c r="B89" s="20">
        <v>0.0</v>
      </c>
      <c r="C89" s="21">
        <v>7991.0</v>
      </c>
      <c r="D89" s="19" t="s">
        <v>31</v>
      </c>
      <c r="E89" s="31" t="s">
        <v>96</v>
      </c>
      <c r="F89" s="18">
        <f>120000000-120000000</f>
        <v>0</v>
      </c>
      <c r="G89" s="18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ht="15.75" customHeight="1">
      <c r="A90" s="19">
        <v>6.0</v>
      </c>
      <c r="B90" s="20">
        <v>0.0</v>
      </c>
      <c r="C90" s="21">
        <v>7991.0</v>
      </c>
      <c r="D90" s="19" t="s">
        <v>31</v>
      </c>
      <c r="E90" s="17" t="s">
        <v>97</v>
      </c>
      <c r="F90" s="18">
        <f>860000000-150000000</f>
        <v>710000000</v>
      </c>
      <c r="G90" s="18">
        <v>1.5E8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ht="15.75" customHeight="1">
      <c r="A91" s="19">
        <v>6.0</v>
      </c>
      <c r="B91" s="20">
        <v>0.0</v>
      </c>
      <c r="C91" s="21">
        <v>7991.0</v>
      </c>
      <c r="D91" s="19" t="s">
        <v>31</v>
      </c>
      <c r="E91" s="17" t="s">
        <v>98</v>
      </c>
      <c r="F91" s="18">
        <f>466000000-50000000</f>
        <v>416000000</v>
      </c>
      <c r="G91" s="18">
        <v>5.0E7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ht="70.5" customHeight="1">
      <c r="A92" s="19">
        <v>6.0</v>
      </c>
      <c r="B92" s="20">
        <v>0.0</v>
      </c>
      <c r="C92" s="21">
        <v>7991.0</v>
      </c>
      <c r="D92" s="19"/>
      <c r="E92" s="17" t="s">
        <v>99</v>
      </c>
      <c r="F92" s="18">
        <f>0+320000000</f>
        <v>320000000</v>
      </c>
      <c r="G92" s="18">
        <v>4.0E8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6"/>
      <c r="U92" s="6"/>
      <c r="V92" s="6"/>
      <c r="W92" s="6"/>
      <c r="X92" s="6"/>
      <c r="Y92" s="6"/>
      <c r="Z92" s="6"/>
    </row>
    <row r="93" ht="15.75" customHeight="1">
      <c r="A93" s="19">
        <v>6.0</v>
      </c>
      <c r="B93" s="20">
        <v>0.0</v>
      </c>
      <c r="C93" s="21">
        <v>7991.0</v>
      </c>
      <c r="D93" s="19" t="s">
        <v>31</v>
      </c>
      <c r="E93" s="17" t="s">
        <v>100</v>
      </c>
      <c r="F93" s="18">
        <v>8.0E7</v>
      </c>
      <c r="G93" s="18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ht="15.75" customHeight="1">
      <c r="A94" s="19">
        <v>6.0</v>
      </c>
      <c r="B94" s="20">
        <v>0.0</v>
      </c>
      <c r="C94" s="21">
        <v>7991.0</v>
      </c>
      <c r="D94" s="19" t="s">
        <v>31</v>
      </c>
      <c r="E94" s="17" t="s">
        <v>101</v>
      </c>
      <c r="F94" s="18">
        <v>5.0E8</v>
      </c>
      <c r="G94" s="18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ht="15.75" customHeight="1">
      <c r="A95" s="19">
        <v>6.0</v>
      </c>
      <c r="B95" s="20">
        <v>0.0</v>
      </c>
      <c r="C95" s="21">
        <v>7991.0</v>
      </c>
      <c r="D95" s="19" t="s">
        <v>31</v>
      </c>
      <c r="E95" s="17" t="s">
        <v>102</v>
      </c>
      <c r="F95" s="18">
        <v>5.0E8</v>
      </c>
      <c r="G95" s="18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ht="15.75" customHeight="1">
      <c r="A96" s="19">
        <v>6.0</v>
      </c>
      <c r="B96" s="20">
        <v>0.0</v>
      </c>
      <c r="C96" s="21">
        <v>7991.0</v>
      </c>
      <c r="D96" s="19" t="s">
        <v>31</v>
      </c>
      <c r="E96" s="17" t="s">
        <v>103</v>
      </c>
      <c r="F96" s="18">
        <v>3.0E7</v>
      </c>
      <c r="G96" s="18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ht="15.75" customHeight="1">
      <c r="A97" s="19">
        <v>6.0</v>
      </c>
      <c r="B97" s="20">
        <v>0.0</v>
      </c>
      <c r="C97" s="21">
        <v>7991.0</v>
      </c>
      <c r="D97" s="19" t="s">
        <v>31</v>
      </c>
      <c r="E97" s="17" t="s">
        <v>104</v>
      </c>
      <c r="F97" s="18">
        <v>2.35E8</v>
      </c>
      <c r="G97" s="18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ht="15.75" customHeight="1">
      <c r="A98" s="19">
        <v>6.0</v>
      </c>
      <c r="B98" s="20">
        <v>0.0</v>
      </c>
      <c r="C98" s="21">
        <v>7991.0</v>
      </c>
      <c r="D98" s="19" t="s">
        <v>31</v>
      </c>
      <c r="E98" s="17" t="s">
        <v>105</v>
      </c>
      <c r="F98" s="18">
        <v>8.0E8</v>
      </c>
      <c r="G98" s="18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ht="15.75" customHeight="1">
      <c r="A99" s="19">
        <v>6.0</v>
      </c>
      <c r="B99" s="20">
        <v>0.0</v>
      </c>
      <c r="C99" s="21">
        <v>7991.0</v>
      </c>
      <c r="D99" s="19" t="s">
        <v>31</v>
      </c>
      <c r="E99" s="17" t="s">
        <v>106</v>
      </c>
      <c r="F99" s="18">
        <v>1.0E9</v>
      </c>
      <c r="G99" s="18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ht="15.75" customHeight="1">
      <c r="A100" s="19">
        <v>6.0</v>
      </c>
      <c r="B100" s="20">
        <v>0.0</v>
      </c>
      <c r="C100" s="21">
        <v>7992.0</v>
      </c>
      <c r="D100" s="19" t="s">
        <v>31</v>
      </c>
      <c r="E100" s="17" t="s">
        <v>107</v>
      </c>
      <c r="F100" s="18">
        <v>3.34287049E8</v>
      </c>
      <c r="G100" s="18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ht="15.75" customHeight="1">
      <c r="A101" s="16"/>
      <c r="B101" s="28" t="s">
        <v>108</v>
      </c>
      <c r="C101" s="16"/>
      <c r="D101" s="16"/>
      <c r="E101" s="17"/>
      <c r="F101" s="18"/>
      <c r="G101" s="18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ht="15.75" customHeight="1">
      <c r="A102" s="19">
        <v>6.0</v>
      </c>
      <c r="B102" s="20">
        <v>15.0</v>
      </c>
      <c r="C102" s="21">
        <v>4157.0</v>
      </c>
      <c r="D102" s="19">
        <v>0.0</v>
      </c>
      <c r="E102" s="17" t="s">
        <v>109</v>
      </c>
      <c r="F102" s="18">
        <v>6.13868E8</v>
      </c>
      <c r="G102" s="18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ht="15.75" customHeight="1">
      <c r="A103" s="16"/>
      <c r="B103" s="28" t="s">
        <v>110</v>
      </c>
      <c r="C103" s="16"/>
      <c r="D103" s="16"/>
      <c r="E103" s="17"/>
      <c r="F103" s="18"/>
      <c r="G103" s="18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ht="15.75" customHeight="1">
      <c r="A104" s="19">
        <v>6.0</v>
      </c>
      <c r="B104" s="20">
        <v>24.0</v>
      </c>
      <c r="C104" s="21">
        <v>4156.0</v>
      </c>
      <c r="D104" s="19" t="s">
        <v>31</v>
      </c>
      <c r="E104" s="17" t="s">
        <v>111</v>
      </c>
      <c r="F104" s="18">
        <v>1.5E7</v>
      </c>
      <c r="G104" s="18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ht="15.75" customHeight="1">
      <c r="A105" s="22"/>
      <c r="B105" s="23" t="s">
        <v>112</v>
      </c>
      <c r="C105" s="24"/>
      <c r="D105" s="25"/>
      <c r="E105" s="26"/>
      <c r="F105" s="27">
        <f t="shared" ref="F105:G105" si="5">SUM(F24:F104)</f>
        <v>14753106221</v>
      </c>
      <c r="G105" s="27">
        <f t="shared" si="5"/>
        <v>2487500000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ht="15.75" customHeight="1">
      <c r="A106" s="15" t="s">
        <v>113</v>
      </c>
      <c r="B106" s="16"/>
      <c r="C106" s="16"/>
      <c r="D106" s="16"/>
      <c r="E106" s="17"/>
      <c r="F106" s="18"/>
      <c r="G106" s="18" t="s">
        <v>114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ht="15.75" customHeight="1">
      <c r="A107" s="19">
        <v>8.0</v>
      </c>
      <c r="B107" s="20">
        <v>0.0</v>
      </c>
      <c r="C107" s="21">
        <v>6127.0</v>
      </c>
      <c r="D107" s="19">
        <v>0.0</v>
      </c>
      <c r="E107" s="17" t="s">
        <v>115</v>
      </c>
      <c r="F107" s="18">
        <v>7.0E7</v>
      </c>
      <c r="G107" s="18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ht="15.75" customHeight="1">
      <c r="A108" s="19">
        <v>8.0</v>
      </c>
      <c r="B108" s="20">
        <v>0.0</v>
      </c>
      <c r="C108" s="21">
        <v>6152.0</v>
      </c>
      <c r="D108" s="19">
        <v>0.0</v>
      </c>
      <c r="E108" s="17" t="s">
        <v>116</v>
      </c>
      <c r="F108" s="18">
        <v>1.2145E7</v>
      </c>
      <c r="G108" s="18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ht="15.75" customHeight="1">
      <c r="A109" s="19">
        <v>8.0</v>
      </c>
      <c r="B109" s="20">
        <v>0.0</v>
      </c>
      <c r="C109" s="21">
        <v>6152.0</v>
      </c>
      <c r="D109" s="19">
        <v>0.0</v>
      </c>
      <c r="E109" s="17" t="s">
        <v>117</v>
      </c>
      <c r="F109" s="18">
        <v>1.49566E7</v>
      </c>
      <c r="G109" s="18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ht="15.75" customHeight="1">
      <c r="A110" s="22"/>
      <c r="B110" s="23" t="s">
        <v>118</v>
      </c>
      <c r="C110" s="24"/>
      <c r="D110" s="25"/>
      <c r="E110" s="26"/>
      <c r="F110" s="27">
        <f t="shared" ref="F110:G110" si="6">SUM(F107:F109)</f>
        <v>97101600</v>
      </c>
      <c r="G110" s="27">
        <f t="shared" si="6"/>
        <v>0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ht="15.75" customHeight="1">
      <c r="A111" s="15" t="s">
        <v>119</v>
      </c>
      <c r="B111" s="16"/>
      <c r="C111" s="16"/>
      <c r="D111" s="16"/>
      <c r="E111" s="17"/>
      <c r="F111" s="18"/>
      <c r="G111" s="18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ht="15.75" customHeight="1">
      <c r="A112" s="19">
        <v>9.0</v>
      </c>
      <c r="B112" s="20">
        <v>0.0</v>
      </c>
      <c r="C112" s="21">
        <v>4242.0</v>
      </c>
      <c r="D112" s="19">
        <v>1.0</v>
      </c>
      <c r="E112" s="17" t="s">
        <v>120</v>
      </c>
      <c r="F112" s="18">
        <v>1.2E8</v>
      </c>
      <c r="G112" s="18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ht="15.75" customHeight="1">
      <c r="A113" s="19">
        <v>9.0</v>
      </c>
      <c r="B113" s="20">
        <v>0.0</v>
      </c>
      <c r="C113" s="21">
        <v>4311.0</v>
      </c>
      <c r="D113" s="19">
        <v>0.0</v>
      </c>
      <c r="E113" s="17" t="s">
        <v>121</v>
      </c>
      <c r="F113" s="18">
        <v>4.09E8</v>
      </c>
      <c r="G113" s="18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ht="15.75" customHeight="1">
      <c r="A114" s="19">
        <v>9.0</v>
      </c>
      <c r="B114" s="20">
        <v>0.0</v>
      </c>
      <c r="C114" s="21">
        <v>4312.0</v>
      </c>
      <c r="D114" s="19">
        <v>0.0</v>
      </c>
      <c r="E114" s="17" t="s">
        <v>122</v>
      </c>
      <c r="F114" s="18">
        <v>1.5E7</v>
      </c>
      <c r="G114" s="18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ht="15.75" customHeight="1">
      <c r="A115" s="19">
        <v>9.0</v>
      </c>
      <c r="B115" s="20">
        <v>0.0</v>
      </c>
      <c r="C115" s="21">
        <v>4314.0</v>
      </c>
      <c r="D115" s="19">
        <v>0.0</v>
      </c>
      <c r="E115" s="17" t="s">
        <v>123</v>
      </c>
      <c r="F115" s="18">
        <v>1.6E7</v>
      </c>
      <c r="G115" s="18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ht="15.75" customHeight="1">
      <c r="A116" s="19">
        <v>9.0</v>
      </c>
      <c r="B116" s="20">
        <v>0.0</v>
      </c>
      <c r="C116" s="21">
        <v>6133.0</v>
      </c>
      <c r="D116" s="19">
        <v>0.0</v>
      </c>
      <c r="E116" s="17" t="s">
        <v>124</v>
      </c>
      <c r="F116" s="18">
        <v>3.3E7</v>
      </c>
      <c r="G116" s="18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ht="15.75" customHeight="1">
      <c r="A117" s="19">
        <v>9.0</v>
      </c>
      <c r="B117" s="20">
        <v>0.0</v>
      </c>
      <c r="C117" s="21">
        <v>6151.0</v>
      </c>
      <c r="D117" s="19">
        <v>0.0</v>
      </c>
      <c r="E117" s="17" t="s">
        <v>125</v>
      </c>
      <c r="F117" s="18">
        <v>1.2051E8</v>
      </c>
      <c r="G117" s="18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ht="15.75" customHeight="1">
      <c r="A118" s="16"/>
      <c r="B118" s="28" t="s">
        <v>126</v>
      </c>
      <c r="C118" s="16"/>
      <c r="D118" s="16"/>
      <c r="E118" s="17"/>
      <c r="F118" s="18"/>
      <c r="G118" s="18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ht="15.75" customHeight="1">
      <c r="A119" s="19">
        <v>9.0</v>
      </c>
      <c r="B119" s="20">
        <v>38.0</v>
      </c>
      <c r="C119" s="21">
        <v>7511.0</v>
      </c>
      <c r="D119" s="19">
        <v>0.0</v>
      </c>
      <c r="E119" s="17" t="s">
        <v>127</v>
      </c>
      <c r="F119" s="18">
        <v>5.38E7</v>
      </c>
      <c r="G119" s="18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ht="15.75" customHeight="1">
      <c r="A120" s="22"/>
      <c r="B120" s="23" t="s">
        <v>128</v>
      </c>
      <c r="C120" s="24"/>
      <c r="D120" s="25"/>
      <c r="E120" s="26"/>
      <c r="F120" s="27">
        <f t="shared" ref="F120:G120" si="7">SUM(F112:F119)</f>
        <v>767310000</v>
      </c>
      <c r="G120" s="27">
        <f t="shared" si="7"/>
        <v>0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ht="15.75" customHeight="1">
      <c r="A121" s="15" t="s">
        <v>129</v>
      </c>
      <c r="B121" s="16"/>
      <c r="C121" s="16"/>
      <c r="D121" s="16"/>
      <c r="E121" s="17"/>
      <c r="F121" s="18"/>
      <c r="G121" s="18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ht="15.75" customHeight="1">
      <c r="A122" s="19">
        <v>10.0</v>
      </c>
      <c r="B122" s="20">
        <v>0.0</v>
      </c>
      <c r="C122" s="21">
        <v>7991.0</v>
      </c>
      <c r="D122" s="19">
        <v>1.0</v>
      </c>
      <c r="E122" s="17" t="s">
        <v>130</v>
      </c>
      <c r="F122" s="18">
        <v>1.0E8</v>
      </c>
      <c r="G122" s="18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ht="15.75" customHeight="1">
      <c r="A123" s="19">
        <v>10.0</v>
      </c>
      <c r="B123" s="20">
        <v>0.0</v>
      </c>
      <c r="C123" s="21">
        <v>6195.0</v>
      </c>
      <c r="D123" s="19">
        <v>1.0</v>
      </c>
      <c r="E123" s="17" t="s">
        <v>131</v>
      </c>
      <c r="F123" s="18">
        <v>4.18265E7</v>
      </c>
      <c r="G123" s="18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ht="15.75" customHeight="1">
      <c r="A124" s="22"/>
      <c r="B124" s="23" t="s">
        <v>132</v>
      </c>
      <c r="C124" s="24"/>
      <c r="D124" s="25"/>
      <c r="E124" s="26"/>
      <c r="F124" s="27">
        <f t="shared" ref="F124:G124" si="8">SUM(F122:F123)</f>
        <v>141826500</v>
      </c>
      <c r="G124" s="27">
        <f t="shared" si="8"/>
        <v>0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ht="15.75" customHeight="1">
      <c r="A125" s="15" t="s">
        <v>133</v>
      </c>
      <c r="B125" s="16"/>
      <c r="C125" s="16"/>
      <c r="D125" s="16"/>
      <c r="E125" s="17"/>
      <c r="F125" s="18"/>
      <c r="G125" s="18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ht="15.75" customHeight="1">
      <c r="A126" s="19">
        <v>11.0</v>
      </c>
      <c r="B126" s="20">
        <v>0.0</v>
      </c>
      <c r="C126" s="21">
        <v>4417.0</v>
      </c>
      <c r="D126" s="19">
        <v>0.0</v>
      </c>
      <c r="E126" s="17" t="s">
        <v>134</v>
      </c>
      <c r="F126" s="18">
        <v>2.0E8</v>
      </c>
      <c r="G126" s="18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ht="15.75" customHeight="1">
      <c r="A127" s="16"/>
      <c r="B127" s="28" t="s">
        <v>135</v>
      </c>
      <c r="C127" s="16"/>
      <c r="D127" s="16"/>
      <c r="E127" s="17"/>
      <c r="F127" s="18"/>
      <c r="G127" s="18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ht="15.75" customHeight="1">
      <c r="A128" s="19">
        <v>11.0</v>
      </c>
      <c r="B128" s="20">
        <v>175.0</v>
      </c>
      <c r="C128" s="21">
        <v>7511.0</v>
      </c>
      <c r="D128" s="19">
        <v>0.0</v>
      </c>
      <c r="E128" s="17" t="s">
        <v>127</v>
      </c>
      <c r="F128" s="18">
        <v>5.0E7</v>
      </c>
      <c r="G128" s="18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ht="15.75" customHeight="1">
      <c r="A129" s="22"/>
      <c r="B129" s="23" t="s">
        <v>136</v>
      </c>
      <c r="C129" s="24"/>
      <c r="D129" s="25"/>
      <c r="E129" s="26"/>
      <c r="F129" s="27">
        <f t="shared" ref="F129:G129" si="9">SUM(F126:F128)</f>
        <v>250000000</v>
      </c>
      <c r="G129" s="27">
        <f t="shared" si="9"/>
        <v>0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ht="15.75" customHeight="1">
      <c r="A130" s="15" t="s">
        <v>137</v>
      </c>
      <c r="B130" s="16"/>
      <c r="C130" s="16"/>
      <c r="D130" s="16"/>
      <c r="E130" s="17"/>
      <c r="F130" s="18"/>
      <c r="G130" s="18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ht="15.75" customHeight="1">
      <c r="A131" s="35">
        <v>13.0</v>
      </c>
      <c r="B131" s="36">
        <v>0.0</v>
      </c>
      <c r="C131" s="37">
        <v>6124.0</v>
      </c>
      <c r="D131" s="19">
        <v>3.0</v>
      </c>
      <c r="E131" s="17" t="s">
        <v>138</v>
      </c>
      <c r="F131" s="18">
        <v>1500000.0</v>
      </c>
      <c r="G131" s="18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ht="15.75" customHeight="1">
      <c r="A132" s="19">
        <v>13.0</v>
      </c>
      <c r="B132" s="20">
        <v>0.0</v>
      </c>
      <c r="C132" s="21">
        <v>6124.0</v>
      </c>
      <c r="D132" s="38"/>
      <c r="E132" s="17" t="s">
        <v>139</v>
      </c>
      <c r="F132" s="18">
        <v>5000000.0</v>
      </c>
      <c r="G132" s="18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6"/>
      <c r="U132" s="6"/>
      <c r="V132" s="6"/>
      <c r="W132" s="6"/>
      <c r="X132" s="6"/>
      <c r="Y132" s="6"/>
      <c r="Z132" s="6"/>
    </row>
    <row r="133" ht="15.75" customHeight="1">
      <c r="A133" s="19">
        <v>13.0</v>
      </c>
      <c r="B133" s="20">
        <v>0.0</v>
      </c>
      <c r="C133" s="21">
        <v>6124.0</v>
      </c>
      <c r="D133" s="38"/>
      <c r="E133" s="17" t="s">
        <v>140</v>
      </c>
      <c r="F133" s="18">
        <v>7000000.0</v>
      </c>
      <c r="G133" s="18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6"/>
      <c r="U133" s="6"/>
      <c r="V133" s="6"/>
      <c r="W133" s="6"/>
      <c r="X133" s="6"/>
      <c r="Y133" s="6"/>
      <c r="Z133" s="6"/>
    </row>
    <row r="134" ht="15.75" customHeight="1">
      <c r="A134" s="19">
        <v>13.0</v>
      </c>
      <c r="B134" s="20">
        <v>0.0</v>
      </c>
      <c r="C134" s="21">
        <v>6124.0</v>
      </c>
      <c r="D134" s="38"/>
      <c r="E134" s="17" t="s">
        <v>141</v>
      </c>
      <c r="F134" s="18">
        <v>1000000.0</v>
      </c>
      <c r="G134" s="18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6"/>
      <c r="U134" s="6"/>
      <c r="V134" s="6"/>
      <c r="W134" s="6"/>
      <c r="X134" s="6"/>
      <c r="Y134" s="6"/>
      <c r="Z134" s="6"/>
    </row>
    <row r="135" ht="15.75" customHeight="1">
      <c r="A135" s="19">
        <v>13.0</v>
      </c>
      <c r="B135" s="20">
        <v>0.0</v>
      </c>
      <c r="C135" s="21">
        <v>6124.0</v>
      </c>
      <c r="D135" s="38"/>
      <c r="E135" s="17" t="s">
        <v>142</v>
      </c>
      <c r="F135" s="18">
        <v>500000.0</v>
      </c>
      <c r="G135" s="18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6"/>
      <c r="U135" s="6"/>
      <c r="V135" s="6"/>
      <c r="W135" s="6"/>
      <c r="X135" s="6"/>
      <c r="Y135" s="6"/>
      <c r="Z135" s="6"/>
    </row>
    <row r="136" ht="15.75" customHeight="1">
      <c r="A136" s="22"/>
      <c r="B136" s="39" t="s">
        <v>143</v>
      </c>
      <c r="C136" s="40"/>
      <c r="D136" s="25"/>
      <c r="E136" s="26"/>
      <c r="F136" s="27">
        <f t="shared" ref="F136:G136" si="10">SUM(F131:F135)</f>
        <v>15000000</v>
      </c>
      <c r="G136" s="27">
        <f t="shared" si="10"/>
        <v>0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ht="15.75" customHeight="1">
      <c r="A137" s="15" t="s">
        <v>144</v>
      </c>
      <c r="B137" s="16"/>
      <c r="C137" s="16"/>
      <c r="D137" s="16"/>
      <c r="E137" s="17"/>
      <c r="F137" s="18"/>
      <c r="G137" s="18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ht="15.75" customHeight="1">
      <c r="A138" s="16"/>
      <c r="B138" s="28" t="s">
        <v>145</v>
      </c>
      <c r="C138" s="16"/>
      <c r="D138" s="16"/>
      <c r="E138" s="17"/>
      <c r="F138" s="18"/>
      <c r="G138" s="18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ht="15.75" customHeight="1">
      <c r="A139" s="19">
        <v>15.0</v>
      </c>
      <c r="B139" s="20">
        <v>75.0</v>
      </c>
      <c r="C139" s="21">
        <v>4155.0</v>
      </c>
      <c r="D139" s="19">
        <v>1.0</v>
      </c>
      <c r="E139" s="17" t="s">
        <v>146</v>
      </c>
      <c r="F139" s="18">
        <v>2.9E8</v>
      </c>
      <c r="G139" s="18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ht="15.75" customHeight="1">
      <c r="A140" s="19">
        <v>15.0</v>
      </c>
      <c r="B140" s="20">
        <v>75.0</v>
      </c>
      <c r="C140" s="21">
        <v>4157.0</v>
      </c>
      <c r="D140" s="19" t="s">
        <v>31</v>
      </c>
      <c r="E140" s="17" t="s">
        <v>147</v>
      </c>
      <c r="F140" s="18">
        <v>1.324E9</v>
      </c>
      <c r="G140" s="18">
        <v>4.23E8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ht="15.75" customHeight="1">
      <c r="A141" s="22"/>
      <c r="B141" s="23" t="s">
        <v>148</v>
      </c>
      <c r="C141" s="24"/>
      <c r="D141" s="25"/>
      <c r="E141" s="26"/>
      <c r="F141" s="27">
        <f t="shared" ref="F141:G141" si="11">SUM(F139:F140)</f>
        <v>1614000000</v>
      </c>
      <c r="G141" s="27">
        <f t="shared" si="11"/>
        <v>423000000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ht="15.75" customHeight="1">
      <c r="A142" s="15" t="s">
        <v>149</v>
      </c>
      <c r="B142" s="16"/>
      <c r="C142" s="16"/>
      <c r="D142" s="16"/>
      <c r="E142" s="17"/>
      <c r="F142" s="18"/>
      <c r="G142" s="18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ht="15.75" customHeight="1">
      <c r="A143" s="19">
        <v>23.0</v>
      </c>
      <c r="B143" s="20">
        <v>0.0</v>
      </c>
      <c r="C143" s="21">
        <v>8331.0</v>
      </c>
      <c r="D143" s="19">
        <v>0.0</v>
      </c>
      <c r="E143" s="17" t="s">
        <v>150</v>
      </c>
      <c r="F143" s="18">
        <v>2.423526593E9</v>
      </c>
      <c r="G143" s="18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ht="15.75" customHeight="1">
      <c r="A144" s="22"/>
      <c r="B144" s="23" t="s">
        <v>151</v>
      </c>
      <c r="C144" s="24"/>
      <c r="D144" s="25"/>
      <c r="E144" s="26"/>
      <c r="F144" s="27">
        <f t="shared" ref="F144:G144" si="12">SUM(F143)</f>
        <v>2423526593</v>
      </c>
      <c r="G144" s="27">
        <f t="shared" si="12"/>
        <v>0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ht="15.75" customHeight="1">
      <c r="A145" s="15" t="s">
        <v>152</v>
      </c>
      <c r="B145" s="16"/>
      <c r="C145" s="16"/>
      <c r="D145" s="16"/>
      <c r="E145" s="17"/>
      <c r="F145" s="18"/>
      <c r="G145" s="18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ht="15.75" customHeight="1">
      <c r="A146" s="19">
        <v>36.0</v>
      </c>
      <c r="B146" s="20">
        <v>0.0</v>
      </c>
      <c r="C146" s="21">
        <v>7997.0</v>
      </c>
      <c r="D146" s="19">
        <v>0.0</v>
      </c>
      <c r="E146" s="17" t="s">
        <v>153</v>
      </c>
      <c r="F146" s="18">
        <v>5.0E7</v>
      </c>
      <c r="G146" s="18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ht="15.75" customHeight="1">
      <c r="A147" s="22"/>
      <c r="B147" s="23" t="s">
        <v>154</v>
      </c>
      <c r="C147" s="24"/>
      <c r="D147" s="25"/>
      <c r="E147" s="26"/>
      <c r="F147" s="27">
        <f t="shared" ref="F147:G147" si="13">SUM(F146)</f>
        <v>50000000</v>
      </c>
      <c r="G147" s="27">
        <f t="shared" si="13"/>
        <v>0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ht="15.75" customHeight="1">
      <c r="A148" s="15" t="s">
        <v>155</v>
      </c>
      <c r="B148" s="16"/>
      <c r="C148" s="16"/>
      <c r="D148" s="16"/>
      <c r="E148" s="17"/>
      <c r="F148" s="18"/>
      <c r="G148" s="18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ht="15.75" customHeight="1">
      <c r="A149" s="16"/>
      <c r="B149" s="28" t="s">
        <v>156</v>
      </c>
      <c r="C149" s="16"/>
      <c r="D149" s="16"/>
      <c r="E149" s="17"/>
      <c r="F149" s="18"/>
      <c r="G149" s="18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ht="15.75" customHeight="1">
      <c r="A150" s="19">
        <v>38.0</v>
      </c>
      <c r="B150" s="20">
        <v>23.0</v>
      </c>
      <c r="C150" s="21">
        <v>4153.0</v>
      </c>
      <c r="D150" s="19" t="s">
        <v>25</v>
      </c>
      <c r="E150" s="17" t="s">
        <v>157</v>
      </c>
      <c r="F150" s="18">
        <v>2.57E7</v>
      </c>
      <c r="G150" s="18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ht="15.75" customHeight="1">
      <c r="A151" s="19">
        <v>38.0</v>
      </c>
      <c r="B151" s="20">
        <v>23.0</v>
      </c>
      <c r="C151" s="21">
        <v>4153.0</v>
      </c>
      <c r="D151" s="19" t="s">
        <v>25</v>
      </c>
      <c r="E151" s="17" t="s">
        <v>158</v>
      </c>
      <c r="F151" s="18">
        <v>9.43E7</v>
      </c>
      <c r="G151" s="18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ht="15.75" customHeight="1">
      <c r="A152" s="19">
        <v>38.0</v>
      </c>
      <c r="B152" s="20">
        <v>23.0</v>
      </c>
      <c r="C152" s="21">
        <v>4156.0</v>
      </c>
      <c r="D152" s="19">
        <v>2.0</v>
      </c>
      <c r="E152" s="17" t="s">
        <v>159</v>
      </c>
      <c r="F152" s="18">
        <v>5.7E7</v>
      </c>
      <c r="G152" s="18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ht="15.75" customHeight="1">
      <c r="A153" s="19">
        <v>38.0</v>
      </c>
      <c r="B153" s="20">
        <v>23.0</v>
      </c>
      <c r="C153" s="21">
        <v>4156.0</v>
      </c>
      <c r="D153" s="19" t="s">
        <v>25</v>
      </c>
      <c r="E153" s="17" t="s">
        <v>160</v>
      </c>
      <c r="F153" s="18">
        <v>2000000.0</v>
      </c>
      <c r="G153" s="18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ht="15.75" customHeight="1">
      <c r="A154" s="19">
        <v>38.0</v>
      </c>
      <c r="B154" s="20">
        <v>23.0</v>
      </c>
      <c r="C154" s="21">
        <v>4156.0</v>
      </c>
      <c r="D154" s="19" t="s">
        <v>25</v>
      </c>
      <c r="E154" s="17" t="s">
        <v>161</v>
      </c>
      <c r="F154" s="18">
        <v>6000000.0</v>
      </c>
      <c r="G154" s="18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6"/>
      <c r="U154" s="6"/>
      <c r="V154" s="6"/>
      <c r="W154" s="6"/>
      <c r="X154" s="6"/>
      <c r="Y154" s="6"/>
      <c r="Z154" s="6"/>
    </row>
    <row r="155" ht="15.75" customHeight="1">
      <c r="A155" s="19">
        <v>38.0</v>
      </c>
      <c r="B155" s="20">
        <v>23.0</v>
      </c>
      <c r="C155" s="21">
        <v>4156.0</v>
      </c>
      <c r="D155" s="19" t="s">
        <v>31</v>
      </c>
      <c r="E155" s="17" t="s">
        <v>162</v>
      </c>
      <c r="F155" s="18">
        <v>3.2E7</v>
      </c>
      <c r="G155" s="18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ht="15.75" customHeight="1">
      <c r="A156" s="19">
        <v>38.0</v>
      </c>
      <c r="B156" s="20">
        <v>23.0</v>
      </c>
      <c r="C156" s="21">
        <v>4156.0</v>
      </c>
      <c r="D156" s="19" t="s">
        <v>25</v>
      </c>
      <c r="E156" s="17" t="s">
        <v>163</v>
      </c>
      <c r="F156" s="18">
        <v>3.0E8</v>
      </c>
      <c r="G156" s="18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ht="15.75" customHeight="1">
      <c r="A157" s="19">
        <v>38.0</v>
      </c>
      <c r="B157" s="20">
        <v>23.0</v>
      </c>
      <c r="C157" s="21">
        <v>4156.0</v>
      </c>
      <c r="D157" s="19">
        <v>6.0</v>
      </c>
      <c r="E157" s="17" t="s">
        <v>164</v>
      </c>
      <c r="F157" s="18">
        <v>1.0E7</v>
      </c>
      <c r="G157" s="18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ht="15.75" customHeight="1">
      <c r="A158" s="19">
        <v>38.0</v>
      </c>
      <c r="B158" s="20">
        <v>23.0</v>
      </c>
      <c r="C158" s="21">
        <v>4154.0</v>
      </c>
      <c r="D158" s="19">
        <v>0.0</v>
      </c>
      <c r="E158" s="17" t="s">
        <v>165</v>
      </c>
      <c r="F158" s="18">
        <v>1.0E8</v>
      </c>
      <c r="G158" s="18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ht="15.75" customHeight="1">
      <c r="A159" s="22"/>
      <c r="B159" s="23" t="s">
        <v>166</v>
      </c>
      <c r="C159" s="24"/>
      <c r="D159" s="25"/>
      <c r="E159" s="26"/>
      <c r="F159" s="27">
        <f t="shared" ref="F159:G159" si="14">SUM(F150:F158)</f>
        <v>627000000</v>
      </c>
      <c r="G159" s="27">
        <f t="shared" si="14"/>
        <v>0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ht="15.75" customHeight="1">
      <c r="A160" s="15" t="s">
        <v>167</v>
      </c>
      <c r="B160" s="16"/>
      <c r="C160" s="16"/>
      <c r="D160" s="16"/>
      <c r="E160" s="17"/>
      <c r="F160" s="18"/>
      <c r="G160" s="18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ht="15.75" customHeight="1">
      <c r="A161" s="16"/>
      <c r="B161" s="28" t="s">
        <v>168</v>
      </c>
      <c r="C161" s="16"/>
      <c r="D161" s="16"/>
      <c r="E161" s="17"/>
      <c r="F161" s="18"/>
      <c r="G161" s="18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ht="15.75" customHeight="1">
      <c r="A162" s="19">
        <v>39.0</v>
      </c>
      <c r="B162" s="20">
        <v>96.0</v>
      </c>
      <c r="C162" s="21">
        <v>4156.0</v>
      </c>
      <c r="D162" s="19">
        <v>0.0</v>
      </c>
      <c r="E162" s="17" t="s">
        <v>169</v>
      </c>
      <c r="F162" s="18">
        <v>2.0E7</v>
      </c>
      <c r="G162" s="18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ht="15.75" customHeight="1">
      <c r="A163" s="22"/>
      <c r="B163" s="23" t="s">
        <v>170</v>
      </c>
      <c r="C163" s="24"/>
      <c r="D163" s="25"/>
      <c r="E163" s="26"/>
      <c r="F163" s="27">
        <f t="shared" ref="F163:G163" si="15">SUM(F162)</f>
        <v>20000000</v>
      </c>
      <c r="G163" s="27">
        <f t="shared" si="15"/>
        <v>0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ht="15.75" customHeight="1">
      <c r="A164" s="15" t="s">
        <v>171</v>
      </c>
      <c r="B164" s="16"/>
      <c r="C164" s="16"/>
      <c r="D164" s="16"/>
      <c r="E164" s="17"/>
      <c r="F164" s="18"/>
      <c r="G164" s="18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ht="15.75" customHeight="1">
      <c r="A165" s="16"/>
      <c r="B165" s="28" t="s">
        <v>172</v>
      </c>
      <c r="C165" s="16"/>
      <c r="D165" s="16"/>
      <c r="E165" s="17"/>
      <c r="F165" s="18"/>
      <c r="G165" s="18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ht="15.75" customHeight="1">
      <c r="A166" s="19">
        <v>42.0</v>
      </c>
      <c r="B166" s="20">
        <v>79.0</v>
      </c>
      <c r="C166" s="21">
        <v>4155.0</v>
      </c>
      <c r="D166" s="19">
        <v>0.0</v>
      </c>
      <c r="E166" s="17" t="s">
        <v>173</v>
      </c>
      <c r="F166" s="18">
        <v>1.8E7</v>
      </c>
      <c r="G166" s="18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ht="15.75" customHeight="1">
      <c r="A167" s="19">
        <v>42.0</v>
      </c>
      <c r="B167" s="20">
        <v>79.0</v>
      </c>
      <c r="C167" s="21">
        <v>4156.0</v>
      </c>
      <c r="D167" s="19">
        <v>1.0</v>
      </c>
      <c r="E167" s="17" t="s">
        <v>174</v>
      </c>
      <c r="F167" s="18">
        <v>1.6E7</v>
      </c>
      <c r="G167" s="18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ht="15.75" customHeight="1">
      <c r="A168" s="16"/>
      <c r="B168" s="28" t="s">
        <v>175</v>
      </c>
      <c r="C168" s="16"/>
      <c r="D168" s="16"/>
      <c r="E168" s="17"/>
      <c r="F168" s="18"/>
      <c r="G168" s="18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ht="15.75" customHeight="1">
      <c r="A169" s="19">
        <v>42.0</v>
      </c>
      <c r="B169" s="20">
        <v>605.0</v>
      </c>
      <c r="C169" s="21">
        <v>4155.0</v>
      </c>
      <c r="D169" s="19">
        <v>0.0</v>
      </c>
      <c r="E169" s="17" t="s">
        <v>176</v>
      </c>
      <c r="F169" s="18">
        <v>4.0E7</v>
      </c>
      <c r="G169" s="18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ht="15.75" customHeight="1">
      <c r="A170" s="22"/>
      <c r="B170" s="23" t="s">
        <v>177</v>
      </c>
      <c r="C170" s="24"/>
      <c r="D170" s="25"/>
      <c r="E170" s="26"/>
      <c r="F170" s="27">
        <f t="shared" ref="F170:G170" si="16">SUM(F166:F169)</f>
        <v>74000000</v>
      </c>
      <c r="G170" s="27">
        <f t="shared" si="16"/>
        <v>0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ht="15.75" customHeight="1">
      <c r="A171" s="15" t="s">
        <v>178</v>
      </c>
      <c r="B171" s="16"/>
      <c r="C171" s="16"/>
      <c r="D171" s="16"/>
      <c r="E171" s="17"/>
      <c r="F171" s="18"/>
      <c r="G171" s="18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ht="15.75" customHeight="1">
      <c r="A172" s="16"/>
      <c r="B172" s="28" t="s">
        <v>179</v>
      </c>
      <c r="C172" s="16"/>
      <c r="D172" s="16"/>
      <c r="E172" s="17"/>
      <c r="F172" s="18"/>
      <c r="G172" s="18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ht="15.75" customHeight="1">
      <c r="A173" s="19">
        <v>43.0</v>
      </c>
      <c r="B173" s="20">
        <v>12.0</v>
      </c>
      <c r="C173" s="21">
        <v>4156.0</v>
      </c>
      <c r="D173" s="19">
        <v>2.0</v>
      </c>
      <c r="E173" s="17" t="s">
        <v>180</v>
      </c>
      <c r="F173" s="18">
        <f>422000000-122000000</f>
        <v>300000000</v>
      </c>
      <c r="G173" s="18">
        <v>1.22E8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ht="15.75" customHeight="1">
      <c r="A174" s="19">
        <v>43.0</v>
      </c>
      <c r="B174" s="20">
        <v>12.0</v>
      </c>
      <c r="C174" s="21">
        <v>4155.0</v>
      </c>
      <c r="D174" s="19">
        <v>2.0</v>
      </c>
      <c r="E174" s="17" t="s">
        <v>181</v>
      </c>
      <c r="F174" s="18">
        <v>1.2E7</v>
      </c>
      <c r="G174" s="18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ht="15.75" customHeight="1">
      <c r="A175" s="19">
        <v>43.0</v>
      </c>
      <c r="B175" s="20">
        <v>12.0</v>
      </c>
      <c r="C175" s="21">
        <v>4155.0</v>
      </c>
      <c r="D175" s="19">
        <v>2.0</v>
      </c>
      <c r="E175" s="17" t="s">
        <v>182</v>
      </c>
      <c r="F175" s="18">
        <v>1.0E7</v>
      </c>
      <c r="G175" s="18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ht="15.75" customHeight="1">
      <c r="A176" s="22"/>
      <c r="B176" s="23" t="s">
        <v>183</v>
      </c>
      <c r="C176" s="24"/>
      <c r="D176" s="25"/>
      <c r="E176" s="26"/>
      <c r="F176" s="27">
        <f t="shared" ref="F176:G176" si="17">SUM(F173:F175)</f>
        <v>322000000</v>
      </c>
      <c r="G176" s="27">
        <f t="shared" si="17"/>
        <v>122000000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ht="15.75" customHeight="1">
      <c r="A177" s="15" t="s">
        <v>184</v>
      </c>
      <c r="B177" s="16"/>
      <c r="C177" s="16"/>
      <c r="D177" s="16"/>
      <c r="E177" s="17"/>
      <c r="F177" s="18"/>
      <c r="G177" s="18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ht="15.75" customHeight="1">
      <c r="A178" s="16"/>
      <c r="B178" s="28" t="s">
        <v>185</v>
      </c>
      <c r="C178" s="41"/>
      <c r="D178" s="41"/>
      <c r="E178" s="41"/>
      <c r="F178" s="18"/>
      <c r="G178" s="18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ht="15.75" customHeight="1">
      <c r="A179" s="19">
        <v>45.0</v>
      </c>
      <c r="B179" s="20">
        <v>180.0</v>
      </c>
      <c r="C179" s="21">
        <v>4157.0</v>
      </c>
      <c r="D179" s="19">
        <v>0.0</v>
      </c>
      <c r="E179" s="17" t="s">
        <v>186</v>
      </c>
      <c r="F179" s="18">
        <v>2.0E7</v>
      </c>
      <c r="G179" s="18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ht="15.75" customHeight="1">
      <c r="A180" s="19">
        <v>45.0</v>
      </c>
      <c r="B180" s="20">
        <v>180.0</v>
      </c>
      <c r="C180" s="21">
        <v>4157.0</v>
      </c>
      <c r="D180" s="19">
        <v>0.0</v>
      </c>
      <c r="E180" s="17" t="s">
        <v>187</v>
      </c>
      <c r="F180" s="18">
        <v>8.9E7</v>
      </c>
      <c r="G180" s="18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ht="15.75" customHeight="1">
      <c r="A181" s="22"/>
      <c r="B181" s="23" t="s">
        <v>188</v>
      </c>
      <c r="C181" s="24"/>
      <c r="D181" s="25"/>
      <c r="E181" s="26"/>
      <c r="F181" s="27">
        <f t="shared" ref="F181:G181" si="18">SUM(F179:F180)</f>
        <v>109000000</v>
      </c>
      <c r="G181" s="27">
        <f t="shared" si="18"/>
        <v>0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ht="15.75" customHeight="1">
      <c r="A182" s="42" t="s">
        <v>189</v>
      </c>
      <c r="B182" s="43"/>
      <c r="C182" s="43"/>
      <c r="D182" s="43"/>
      <c r="E182" s="44"/>
      <c r="F182" s="45">
        <f t="shared" ref="F182:G182" si="19">F181+F176+F170+F163+F159+F147+F144+F141+F136+F129+F124+F120+F110+F105+F23+F14+F10+F7</f>
        <v>24490670914</v>
      </c>
      <c r="G182" s="45">
        <f t="shared" si="19"/>
        <v>3032500000</v>
      </c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</row>
    <row r="183" ht="15.75" customHeight="1">
      <c r="A183" s="47"/>
      <c r="B183" s="48"/>
      <c r="C183" s="47"/>
      <c r="D183" s="47"/>
      <c r="E183" s="49"/>
      <c r="F183" s="50"/>
      <c r="G183" s="50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</row>
    <row r="184" ht="15.75" customHeight="1">
      <c r="A184" s="52"/>
      <c r="B184" s="52"/>
      <c r="C184" s="53"/>
      <c r="G184" s="6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</row>
    <row r="185" ht="15.75" customHeight="1">
      <c r="A185" s="8"/>
      <c r="B185" s="8"/>
      <c r="C185" s="52"/>
      <c r="D185" s="8"/>
      <c r="E185" s="4"/>
      <c r="F185" s="55"/>
      <c r="G185" s="55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ht="15.75" customHeight="1">
      <c r="A186" s="8"/>
      <c r="B186" s="8"/>
      <c r="C186" s="8"/>
      <c r="D186" s="8"/>
      <c r="E186" s="4"/>
      <c r="F186" s="55"/>
      <c r="G186" s="55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ht="15.75" customHeight="1">
      <c r="A187" s="8"/>
      <c r="B187" s="8"/>
      <c r="C187" s="8"/>
      <c r="D187" s="8"/>
      <c r="E187" s="56"/>
      <c r="F187" s="57"/>
      <c r="G187" s="5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ht="15.75" customHeight="1">
      <c r="A188" s="8"/>
      <c r="B188" s="8"/>
      <c r="C188" s="8"/>
      <c r="D188" s="8"/>
      <c r="E188" s="4"/>
      <c r="F188" s="55"/>
      <c r="G188" s="55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ht="15.75" customHeight="1">
      <c r="A189" s="8"/>
      <c r="B189" s="8"/>
      <c r="C189" s="8"/>
      <c r="D189" s="8"/>
      <c r="E189" s="4"/>
      <c r="F189" s="55"/>
      <c r="G189" s="55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ht="15.75" customHeight="1">
      <c r="A190" s="8"/>
      <c r="B190" s="8"/>
      <c r="C190" s="8"/>
      <c r="D190" s="8"/>
      <c r="E190" s="4"/>
      <c r="F190" s="55"/>
      <c r="G190" s="55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ht="15.75" customHeight="1">
      <c r="A191" s="8"/>
      <c r="B191" s="8"/>
      <c r="C191" s="8"/>
      <c r="D191" s="8"/>
      <c r="E191" s="4"/>
      <c r="F191" s="55"/>
      <c r="G191" s="55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ht="15.75" customHeight="1">
      <c r="A192" s="8"/>
      <c r="B192" s="8"/>
      <c r="C192" s="8"/>
      <c r="D192" s="8"/>
      <c r="E192" s="4"/>
      <c r="F192" s="55"/>
      <c r="G192" s="55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ht="15.75" customHeight="1">
      <c r="A193" s="7"/>
      <c r="B193" s="7"/>
      <c r="C193" s="7"/>
      <c r="D193" s="7"/>
      <c r="E193" s="14"/>
      <c r="F193" s="55"/>
      <c r="G193" s="55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ht="15.75" customHeight="1">
      <c r="A194" s="7"/>
      <c r="B194" s="7"/>
      <c r="C194" s="7"/>
      <c r="D194" s="7"/>
      <c r="E194" s="14"/>
      <c r="F194" s="55"/>
      <c r="G194" s="55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ht="15.75" customHeight="1">
      <c r="A195" s="7"/>
      <c r="B195" s="7"/>
      <c r="C195" s="7"/>
      <c r="D195" s="7"/>
      <c r="E195" s="14"/>
      <c r="F195" s="55"/>
      <c r="G195" s="55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ht="15.75" customHeight="1">
      <c r="A196" s="7"/>
      <c r="B196" s="7"/>
      <c r="C196" s="7"/>
      <c r="D196" s="7"/>
      <c r="E196" s="14"/>
      <c r="F196" s="55"/>
      <c r="G196" s="55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ht="15.75" customHeight="1">
      <c r="A197" s="7"/>
      <c r="B197" s="7"/>
      <c r="C197" s="7"/>
      <c r="D197" s="7"/>
      <c r="E197" s="14"/>
      <c r="F197" s="55"/>
      <c r="G197" s="55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ht="15.75" customHeight="1">
      <c r="A198" s="7"/>
      <c r="B198" s="7"/>
      <c r="C198" s="7"/>
      <c r="D198" s="7"/>
      <c r="E198" s="14"/>
      <c r="F198" s="55"/>
      <c r="G198" s="55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ht="15.75" customHeight="1">
      <c r="A199" s="7"/>
      <c r="B199" s="7"/>
      <c r="C199" s="7"/>
      <c r="D199" s="7"/>
      <c r="E199" s="14"/>
      <c r="F199" s="55"/>
      <c r="G199" s="55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ht="15.75" customHeight="1">
      <c r="A200" s="7"/>
      <c r="B200" s="7"/>
      <c r="C200" s="7"/>
      <c r="D200" s="7"/>
      <c r="E200" s="14"/>
      <c r="F200" s="55"/>
      <c r="G200" s="55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ht="15.75" customHeight="1">
      <c r="A201" s="7"/>
      <c r="B201" s="7"/>
      <c r="C201" s="7"/>
      <c r="D201" s="7"/>
      <c r="E201" s="14"/>
      <c r="F201" s="55"/>
      <c r="G201" s="55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ht="15.75" customHeight="1">
      <c r="A202" s="7"/>
      <c r="B202" s="7"/>
      <c r="C202" s="7"/>
      <c r="D202" s="7"/>
      <c r="E202" s="14"/>
      <c r="F202" s="55"/>
      <c r="G202" s="55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ht="15.75" customHeight="1">
      <c r="A203" s="7"/>
      <c r="B203" s="7"/>
      <c r="C203" s="7"/>
      <c r="D203" s="7"/>
      <c r="E203" s="14"/>
      <c r="F203" s="55"/>
      <c r="G203" s="55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ht="15.75" customHeight="1">
      <c r="A204" s="7"/>
      <c r="B204" s="7"/>
      <c r="C204" s="7"/>
      <c r="D204" s="7"/>
      <c r="E204" s="14"/>
      <c r="F204" s="55"/>
      <c r="G204" s="55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ht="15.75" customHeight="1">
      <c r="A205" s="7"/>
      <c r="B205" s="7"/>
      <c r="C205" s="7"/>
      <c r="D205" s="7"/>
      <c r="E205" s="14"/>
      <c r="F205" s="55"/>
      <c r="G205" s="55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ht="15.75" customHeight="1">
      <c r="A206" s="7"/>
      <c r="B206" s="7"/>
      <c r="C206" s="7"/>
      <c r="D206" s="7"/>
      <c r="E206" s="14"/>
      <c r="F206" s="55"/>
      <c r="G206" s="55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ht="15.75" customHeight="1">
      <c r="A207" s="7"/>
      <c r="B207" s="7"/>
      <c r="C207" s="7"/>
      <c r="D207" s="7"/>
      <c r="E207" s="14"/>
      <c r="F207" s="55"/>
      <c r="G207" s="55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ht="15.75" customHeight="1">
      <c r="A208" s="7"/>
      <c r="B208" s="7"/>
      <c r="C208" s="7"/>
      <c r="D208" s="7"/>
      <c r="E208" s="14"/>
      <c r="F208" s="55"/>
      <c r="G208" s="55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ht="15.75" customHeight="1">
      <c r="A209" s="7"/>
      <c r="B209" s="7"/>
      <c r="C209" s="7"/>
      <c r="D209" s="7"/>
      <c r="E209" s="14"/>
      <c r="F209" s="55"/>
      <c r="G209" s="55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ht="15.75" customHeight="1">
      <c r="A210" s="7"/>
      <c r="B210" s="7"/>
      <c r="C210" s="7"/>
      <c r="D210" s="7"/>
      <c r="E210" s="14"/>
      <c r="F210" s="55"/>
      <c r="G210" s="55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ht="15.75" customHeight="1">
      <c r="A211" s="7"/>
      <c r="B211" s="7"/>
      <c r="C211" s="7"/>
      <c r="D211" s="7"/>
      <c r="E211" s="14"/>
      <c r="F211" s="55"/>
      <c r="G211" s="55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ht="15.75" customHeight="1">
      <c r="A212" s="7"/>
      <c r="B212" s="7"/>
      <c r="C212" s="7"/>
      <c r="D212" s="7"/>
      <c r="E212" s="14"/>
      <c r="F212" s="55"/>
      <c r="G212" s="55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ht="15.75" customHeight="1">
      <c r="A213" s="7"/>
      <c r="B213" s="7"/>
      <c r="C213" s="7"/>
      <c r="D213" s="7"/>
      <c r="E213" s="14"/>
      <c r="F213" s="55"/>
      <c r="G213" s="55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ht="15.75" customHeight="1">
      <c r="A214" s="7"/>
      <c r="B214" s="7"/>
      <c r="C214" s="7"/>
      <c r="D214" s="7"/>
      <c r="E214" s="14"/>
      <c r="F214" s="55"/>
      <c r="G214" s="55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ht="15.75" customHeight="1">
      <c r="A215" s="7"/>
      <c r="B215" s="7"/>
      <c r="C215" s="7"/>
      <c r="D215" s="7"/>
      <c r="E215" s="14"/>
      <c r="F215" s="55"/>
      <c r="G215" s="55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ht="15.75" customHeight="1">
      <c r="A216" s="7"/>
      <c r="B216" s="7"/>
      <c r="C216" s="7"/>
      <c r="D216" s="7"/>
      <c r="E216" s="14"/>
      <c r="F216" s="55"/>
      <c r="G216" s="55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ht="15.75" customHeight="1">
      <c r="A217" s="7"/>
      <c r="B217" s="7"/>
      <c r="C217" s="7"/>
      <c r="D217" s="7"/>
      <c r="E217" s="14"/>
      <c r="F217" s="55"/>
      <c r="G217" s="55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ht="15.75" customHeight="1">
      <c r="A218" s="7"/>
      <c r="B218" s="7"/>
      <c r="C218" s="7"/>
      <c r="D218" s="7"/>
      <c r="E218" s="14"/>
      <c r="F218" s="55"/>
      <c r="G218" s="55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ht="15.75" customHeight="1">
      <c r="A219" s="7"/>
      <c r="B219" s="7"/>
      <c r="C219" s="7"/>
      <c r="D219" s="7"/>
      <c r="E219" s="14"/>
      <c r="F219" s="55"/>
      <c r="G219" s="55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ht="15.75" customHeight="1">
      <c r="A220" s="7"/>
      <c r="B220" s="7"/>
      <c r="C220" s="7"/>
      <c r="D220" s="7"/>
      <c r="E220" s="14"/>
      <c r="F220" s="55"/>
      <c r="G220" s="55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ht="15.75" customHeight="1">
      <c r="A221" s="7"/>
      <c r="B221" s="7"/>
      <c r="C221" s="7"/>
      <c r="D221" s="7"/>
      <c r="E221" s="14"/>
      <c r="F221" s="55"/>
      <c r="G221" s="55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ht="15.75" customHeight="1">
      <c r="A222" s="7"/>
      <c r="B222" s="7"/>
      <c r="C222" s="7"/>
      <c r="D222" s="7"/>
      <c r="E222" s="14"/>
      <c r="F222" s="55"/>
      <c r="G222" s="55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ht="15.75" customHeight="1">
      <c r="A223" s="7"/>
      <c r="B223" s="7"/>
      <c r="C223" s="7"/>
      <c r="D223" s="7"/>
      <c r="E223" s="14"/>
      <c r="F223" s="55"/>
      <c r="G223" s="55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ht="15.75" customHeight="1">
      <c r="A224" s="7"/>
      <c r="B224" s="7"/>
      <c r="C224" s="7"/>
      <c r="D224" s="7"/>
      <c r="E224" s="14"/>
      <c r="F224" s="55"/>
      <c r="G224" s="55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ht="15.75" customHeight="1">
      <c r="A225" s="7"/>
      <c r="B225" s="7"/>
      <c r="C225" s="7"/>
      <c r="D225" s="7"/>
      <c r="E225" s="14"/>
      <c r="F225" s="55"/>
      <c r="G225" s="55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ht="15.75" customHeight="1">
      <c r="A226" s="7"/>
      <c r="B226" s="7"/>
      <c r="C226" s="7"/>
      <c r="D226" s="7"/>
      <c r="E226" s="14"/>
      <c r="F226" s="55"/>
      <c r="G226" s="55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ht="15.75" customHeight="1">
      <c r="A227" s="7"/>
      <c r="B227" s="7"/>
      <c r="C227" s="7"/>
      <c r="D227" s="7"/>
      <c r="E227" s="14"/>
      <c r="F227" s="55"/>
      <c r="G227" s="55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ht="15.75" customHeight="1">
      <c r="A228" s="7"/>
      <c r="B228" s="7"/>
      <c r="C228" s="7"/>
      <c r="D228" s="7"/>
      <c r="E228" s="14"/>
      <c r="F228" s="55"/>
      <c r="G228" s="55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ht="15.75" customHeight="1">
      <c r="A229" s="7"/>
      <c r="B229" s="7"/>
      <c r="C229" s="7"/>
      <c r="D229" s="7"/>
      <c r="E229" s="14"/>
      <c r="F229" s="55"/>
      <c r="G229" s="55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ht="15.75" customHeight="1">
      <c r="A230" s="7"/>
      <c r="B230" s="7"/>
      <c r="C230" s="7"/>
      <c r="D230" s="7"/>
      <c r="E230" s="14"/>
      <c r="F230" s="55"/>
      <c r="G230" s="55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ht="15.75" customHeight="1">
      <c r="A231" s="7"/>
      <c r="B231" s="7"/>
      <c r="C231" s="7"/>
      <c r="D231" s="7"/>
      <c r="E231" s="14"/>
      <c r="F231" s="55"/>
      <c r="G231" s="55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ht="15.75" customHeight="1">
      <c r="A232" s="7"/>
      <c r="B232" s="7"/>
      <c r="C232" s="7"/>
      <c r="D232" s="7"/>
      <c r="E232" s="14"/>
      <c r="F232" s="55"/>
      <c r="G232" s="55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ht="15.75" customHeight="1">
      <c r="A233" s="7"/>
      <c r="B233" s="7"/>
      <c r="C233" s="7"/>
      <c r="D233" s="7"/>
      <c r="E233" s="14"/>
      <c r="F233" s="55"/>
      <c r="G233" s="55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ht="15.75" customHeight="1">
      <c r="A234" s="7"/>
      <c r="B234" s="7"/>
      <c r="C234" s="7"/>
      <c r="D234" s="7"/>
      <c r="E234" s="14"/>
      <c r="F234" s="55"/>
      <c r="G234" s="55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ht="15.75" customHeight="1">
      <c r="A235" s="7"/>
      <c r="B235" s="7"/>
      <c r="C235" s="7"/>
      <c r="D235" s="7"/>
      <c r="E235" s="14"/>
      <c r="F235" s="55"/>
      <c r="G235" s="55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ht="15.75" customHeight="1">
      <c r="A236" s="7"/>
      <c r="B236" s="7"/>
      <c r="C236" s="7"/>
      <c r="D236" s="7"/>
      <c r="E236" s="14"/>
      <c r="F236" s="55"/>
      <c r="G236" s="55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ht="15.75" customHeight="1">
      <c r="A237" s="7"/>
      <c r="B237" s="7"/>
      <c r="C237" s="7"/>
      <c r="D237" s="7"/>
      <c r="E237" s="14"/>
      <c r="F237" s="55"/>
      <c r="G237" s="55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ht="15.75" customHeight="1">
      <c r="A238" s="7"/>
      <c r="B238" s="7"/>
      <c r="C238" s="7"/>
      <c r="D238" s="7"/>
      <c r="E238" s="14"/>
      <c r="F238" s="55"/>
      <c r="G238" s="55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ht="15.75" customHeight="1">
      <c r="A239" s="7"/>
      <c r="B239" s="7"/>
      <c r="C239" s="7"/>
      <c r="D239" s="7"/>
      <c r="E239" s="14"/>
      <c r="F239" s="55"/>
      <c r="G239" s="55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ht="15.75" customHeight="1">
      <c r="A240" s="7"/>
      <c r="B240" s="7"/>
      <c r="C240" s="7"/>
      <c r="D240" s="7"/>
      <c r="E240" s="14"/>
      <c r="F240" s="55"/>
      <c r="G240" s="55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ht="15.75" customHeight="1">
      <c r="A241" s="7"/>
      <c r="B241" s="7"/>
      <c r="C241" s="7"/>
      <c r="D241" s="7"/>
      <c r="E241" s="14"/>
      <c r="F241" s="55"/>
      <c r="G241" s="55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ht="15.75" customHeight="1">
      <c r="A242" s="7"/>
      <c r="B242" s="7"/>
      <c r="C242" s="7"/>
      <c r="D242" s="7"/>
      <c r="E242" s="14"/>
      <c r="F242" s="55"/>
      <c r="G242" s="55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ht="15.75" customHeight="1">
      <c r="A243" s="7"/>
      <c r="B243" s="7"/>
      <c r="C243" s="7"/>
      <c r="D243" s="7"/>
      <c r="E243" s="14"/>
      <c r="F243" s="55"/>
      <c r="G243" s="55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ht="15.75" customHeight="1">
      <c r="A244" s="7"/>
      <c r="B244" s="7"/>
      <c r="C244" s="7"/>
      <c r="D244" s="7"/>
      <c r="E244" s="14"/>
      <c r="F244" s="55"/>
      <c r="G244" s="55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ht="15.75" customHeight="1">
      <c r="A245" s="7"/>
      <c r="B245" s="7"/>
      <c r="C245" s="7"/>
      <c r="D245" s="7"/>
      <c r="E245" s="14"/>
      <c r="F245" s="55"/>
      <c r="G245" s="55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ht="15.75" customHeight="1">
      <c r="A246" s="7"/>
      <c r="B246" s="7"/>
      <c r="C246" s="7"/>
      <c r="D246" s="7"/>
      <c r="E246" s="14"/>
      <c r="F246" s="55"/>
      <c r="G246" s="55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ht="15.75" customHeight="1">
      <c r="A247" s="7"/>
      <c r="B247" s="7"/>
      <c r="C247" s="7"/>
      <c r="D247" s="7"/>
      <c r="E247" s="14"/>
      <c r="F247" s="55"/>
      <c r="G247" s="55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ht="15.75" customHeight="1">
      <c r="A248" s="7"/>
      <c r="B248" s="7"/>
      <c r="C248" s="7"/>
      <c r="D248" s="7"/>
      <c r="E248" s="14"/>
      <c r="F248" s="55"/>
      <c r="G248" s="55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ht="15.75" customHeight="1">
      <c r="A249" s="7"/>
      <c r="B249" s="7"/>
      <c r="C249" s="7"/>
      <c r="D249" s="7"/>
      <c r="E249" s="14"/>
      <c r="F249" s="55"/>
      <c r="G249" s="55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ht="15.75" customHeight="1">
      <c r="A250" s="7"/>
      <c r="B250" s="7"/>
      <c r="C250" s="7"/>
      <c r="D250" s="7"/>
      <c r="E250" s="14"/>
      <c r="F250" s="55"/>
      <c r="G250" s="55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ht="15.75" customHeight="1">
      <c r="A251" s="7"/>
      <c r="B251" s="7"/>
      <c r="C251" s="7"/>
      <c r="D251" s="7"/>
      <c r="E251" s="14"/>
      <c r="F251" s="55"/>
      <c r="G251" s="55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ht="15.75" customHeight="1">
      <c r="A252" s="7"/>
      <c r="B252" s="7"/>
      <c r="C252" s="7"/>
      <c r="D252" s="7"/>
      <c r="E252" s="14"/>
      <c r="F252" s="55"/>
      <c r="G252" s="55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ht="15.75" customHeight="1">
      <c r="A253" s="7"/>
      <c r="B253" s="7"/>
      <c r="C253" s="7"/>
      <c r="D253" s="7"/>
      <c r="E253" s="14"/>
      <c r="F253" s="55"/>
      <c r="G253" s="55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ht="15.75" customHeight="1">
      <c r="A254" s="7"/>
      <c r="B254" s="7"/>
      <c r="C254" s="7"/>
      <c r="D254" s="7"/>
      <c r="E254" s="14"/>
      <c r="F254" s="55"/>
      <c r="G254" s="55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ht="15.75" customHeight="1">
      <c r="A255" s="7"/>
      <c r="B255" s="7"/>
      <c r="C255" s="7"/>
      <c r="D255" s="7"/>
      <c r="E255" s="14"/>
      <c r="F255" s="55"/>
      <c r="G255" s="55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ht="15.75" customHeight="1">
      <c r="A256" s="7"/>
      <c r="B256" s="7"/>
      <c r="C256" s="7"/>
      <c r="D256" s="7"/>
      <c r="E256" s="14"/>
      <c r="F256" s="55"/>
      <c r="G256" s="55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ht="15.75" customHeight="1">
      <c r="A257" s="7"/>
      <c r="B257" s="7"/>
      <c r="C257" s="7"/>
      <c r="D257" s="7"/>
      <c r="E257" s="14"/>
      <c r="F257" s="55"/>
      <c r="G257" s="55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ht="15.75" customHeight="1">
      <c r="A258" s="7"/>
      <c r="B258" s="7"/>
      <c r="C258" s="7"/>
      <c r="D258" s="7"/>
      <c r="E258" s="14"/>
      <c r="F258" s="55"/>
      <c r="G258" s="55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ht="15.75" customHeight="1">
      <c r="A259" s="7"/>
      <c r="B259" s="7"/>
      <c r="C259" s="7"/>
      <c r="D259" s="7"/>
      <c r="E259" s="14"/>
      <c r="F259" s="55"/>
      <c r="G259" s="55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ht="15.75" customHeight="1">
      <c r="A260" s="7"/>
      <c r="B260" s="7"/>
      <c r="C260" s="7"/>
      <c r="D260" s="7"/>
      <c r="E260" s="14"/>
      <c r="F260" s="55"/>
      <c r="G260" s="55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ht="15.75" customHeight="1">
      <c r="A261" s="7"/>
      <c r="B261" s="7"/>
      <c r="C261" s="7"/>
      <c r="D261" s="7"/>
      <c r="E261" s="14"/>
      <c r="F261" s="55"/>
      <c r="G261" s="55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ht="15.75" customHeight="1">
      <c r="A262" s="7"/>
      <c r="B262" s="7"/>
      <c r="C262" s="7"/>
      <c r="D262" s="7"/>
      <c r="E262" s="14"/>
      <c r="F262" s="55"/>
      <c r="G262" s="55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ht="15.75" customHeight="1">
      <c r="A263" s="7"/>
      <c r="B263" s="7"/>
      <c r="C263" s="7"/>
      <c r="D263" s="7"/>
      <c r="E263" s="14"/>
      <c r="F263" s="55"/>
      <c r="G263" s="55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ht="15.75" customHeight="1">
      <c r="A264" s="7"/>
      <c r="B264" s="7"/>
      <c r="C264" s="7"/>
      <c r="D264" s="7"/>
      <c r="E264" s="14"/>
      <c r="F264" s="55"/>
      <c r="G264" s="55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ht="15.75" customHeight="1">
      <c r="A265" s="7"/>
      <c r="B265" s="7"/>
      <c r="C265" s="7"/>
      <c r="D265" s="7"/>
      <c r="E265" s="14"/>
      <c r="F265" s="55"/>
      <c r="G265" s="55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ht="15.75" customHeight="1">
      <c r="A266" s="7"/>
      <c r="B266" s="7"/>
      <c r="C266" s="7"/>
      <c r="D266" s="7"/>
      <c r="E266" s="14"/>
      <c r="F266" s="55"/>
      <c r="G266" s="55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ht="15.75" customHeight="1">
      <c r="A267" s="7"/>
      <c r="B267" s="7"/>
      <c r="C267" s="7"/>
      <c r="D267" s="7"/>
      <c r="E267" s="14"/>
      <c r="F267" s="55"/>
      <c r="G267" s="55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ht="15.75" customHeight="1">
      <c r="A268" s="7"/>
      <c r="B268" s="7"/>
      <c r="C268" s="7"/>
      <c r="D268" s="7"/>
      <c r="E268" s="14"/>
      <c r="F268" s="55"/>
      <c r="G268" s="55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ht="15.75" customHeight="1">
      <c r="A269" s="7"/>
      <c r="B269" s="7"/>
      <c r="C269" s="7"/>
      <c r="D269" s="7"/>
      <c r="E269" s="14"/>
      <c r="F269" s="55"/>
      <c r="G269" s="55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ht="15.75" customHeight="1">
      <c r="A270" s="7"/>
      <c r="B270" s="7"/>
      <c r="C270" s="7"/>
      <c r="D270" s="7"/>
      <c r="E270" s="14"/>
      <c r="F270" s="55"/>
      <c r="G270" s="55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ht="15.75" customHeight="1">
      <c r="A271" s="7"/>
      <c r="B271" s="7"/>
      <c r="C271" s="7"/>
      <c r="D271" s="7"/>
      <c r="E271" s="14"/>
      <c r="F271" s="55"/>
      <c r="G271" s="55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ht="15.75" customHeight="1">
      <c r="A272" s="7"/>
      <c r="B272" s="7"/>
      <c r="C272" s="7"/>
      <c r="D272" s="7"/>
      <c r="E272" s="14"/>
      <c r="F272" s="55"/>
      <c r="G272" s="55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ht="15.75" customHeight="1">
      <c r="A273" s="7"/>
      <c r="B273" s="7"/>
      <c r="C273" s="7"/>
      <c r="D273" s="7"/>
      <c r="E273" s="14"/>
      <c r="F273" s="55"/>
      <c r="G273" s="55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ht="15.75" customHeight="1">
      <c r="A274" s="7"/>
      <c r="B274" s="7"/>
      <c r="C274" s="7"/>
      <c r="D274" s="7"/>
      <c r="E274" s="14"/>
      <c r="F274" s="55"/>
      <c r="G274" s="55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ht="15.75" customHeight="1">
      <c r="A275" s="7"/>
      <c r="B275" s="7"/>
      <c r="C275" s="7"/>
      <c r="D275" s="7"/>
      <c r="E275" s="14"/>
      <c r="F275" s="55"/>
      <c r="G275" s="55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ht="15.75" customHeight="1">
      <c r="A276" s="7"/>
      <c r="B276" s="7"/>
      <c r="C276" s="7"/>
      <c r="D276" s="7"/>
      <c r="E276" s="14"/>
      <c r="F276" s="55"/>
      <c r="G276" s="55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ht="15.75" customHeight="1">
      <c r="A277" s="7"/>
      <c r="B277" s="7"/>
      <c r="C277" s="7"/>
      <c r="D277" s="7"/>
      <c r="E277" s="14"/>
      <c r="F277" s="55"/>
      <c r="G277" s="55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ht="15.75" customHeight="1">
      <c r="A278" s="7"/>
      <c r="B278" s="7"/>
      <c r="C278" s="7"/>
      <c r="D278" s="7"/>
      <c r="E278" s="14"/>
      <c r="F278" s="55"/>
      <c r="G278" s="55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ht="15.75" customHeight="1">
      <c r="A279" s="7"/>
      <c r="B279" s="7"/>
      <c r="C279" s="7"/>
      <c r="D279" s="7"/>
      <c r="E279" s="14"/>
      <c r="F279" s="55"/>
      <c r="G279" s="55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ht="15.75" customHeight="1">
      <c r="A280" s="7"/>
      <c r="B280" s="7"/>
      <c r="C280" s="7"/>
      <c r="D280" s="7"/>
      <c r="E280" s="14"/>
      <c r="F280" s="55"/>
      <c r="G280" s="55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ht="15.75" customHeight="1">
      <c r="A281" s="7"/>
      <c r="B281" s="7"/>
      <c r="C281" s="7"/>
      <c r="D281" s="7"/>
      <c r="E281" s="14"/>
      <c r="F281" s="55"/>
      <c r="G281" s="55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ht="15.75" customHeight="1">
      <c r="A282" s="7"/>
      <c r="B282" s="7"/>
      <c r="C282" s="7"/>
      <c r="D282" s="7"/>
      <c r="E282" s="14"/>
      <c r="F282" s="55"/>
      <c r="G282" s="55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ht="15.75" customHeight="1">
      <c r="A283" s="7"/>
      <c r="B283" s="7"/>
      <c r="C283" s="7"/>
      <c r="D283" s="7"/>
      <c r="E283" s="14"/>
      <c r="F283" s="55"/>
      <c r="G283" s="55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ht="15.75" customHeight="1">
      <c r="A284" s="7"/>
      <c r="B284" s="7"/>
      <c r="C284" s="7"/>
      <c r="D284" s="7"/>
      <c r="E284" s="14"/>
      <c r="F284" s="55"/>
      <c r="G284" s="55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ht="15.75" customHeight="1">
      <c r="A285" s="7"/>
      <c r="B285" s="7"/>
      <c r="C285" s="7"/>
      <c r="D285" s="7"/>
      <c r="E285" s="14"/>
      <c r="F285" s="55"/>
      <c r="G285" s="55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ht="15.75" customHeight="1">
      <c r="A286" s="7"/>
      <c r="B286" s="7"/>
      <c r="C286" s="7"/>
      <c r="D286" s="7"/>
      <c r="E286" s="14"/>
      <c r="F286" s="55"/>
      <c r="G286" s="55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ht="15.75" customHeight="1">
      <c r="A287" s="7"/>
      <c r="B287" s="7"/>
      <c r="C287" s="7"/>
      <c r="D287" s="7"/>
      <c r="E287" s="14"/>
      <c r="F287" s="55"/>
      <c r="G287" s="55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ht="15.75" customHeight="1">
      <c r="A288" s="7"/>
      <c r="B288" s="7"/>
      <c r="C288" s="7"/>
      <c r="D288" s="7"/>
      <c r="E288" s="14"/>
      <c r="F288" s="55"/>
      <c r="G288" s="55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ht="15.75" customHeight="1">
      <c r="A289" s="7"/>
      <c r="B289" s="7"/>
      <c r="C289" s="7"/>
      <c r="D289" s="7"/>
      <c r="E289" s="14"/>
      <c r="F289" s="55"/>
      <c r="G289" s="55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ht="15.75" customHeight="1">
      <c r="A290" s="7"/>
      <c r="B290" s="7"/>
      <c r="C290" s="7"/>
      <c r="D290" s="7"/>
      <c r="E290" s="14"/>
      <c r="F290" s="55"/>
      <c r="G290" s="55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ht="15.75" customHeight="1">
      <c r="A291" s="7"/>
      <c r="B291" s="7"/>
      <c r="C291" s="7"/>
      <c r="D291" s="7"/>
      <c r="E291" s="14"/>
      <c r="F291" s="55"/>
      <c r="G291" s="55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ht="15.75" customHeight="1">
      <c r="A292" s="7"/>
      <c r="B292" s="7"/>
      <c r="C292" s="7"/>
      <c r="D292" s="7"/>
      <c r="E292" s="14"/>
      <c r="F292" s="55"/>
      <c r="G292" s="55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ht="15.75" customHeight="1">
      <c r="A293" s="7"/>
      <c r="B293" s="7"/>
      <c r="C293" s="7"/>
      <c r="D293" s="7"/>
      <c r="E293" s="14"/>
      <c r="F293" s="55"/>
      <c r="G293" s="55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ht="15.75" customHeight="1">
      <c r="A294" s="7"/>
      <c r="B294" s="7"/>
      <c r="C294" s="7"/>
      <c r="D294" s="7"/>
      <c r="E294" s="14"/>
      <c r="F294" s="55"/>
      <c r="G294" s="55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ht="15.75" customHeight="1">
      <c r="A295" s="7"/>
      <c r="B295" s="7"/>
      <c r="C295" s="7"/>
      <c r="D295" s="7"/>
      <c r="E295" s="14"/>
      <c r="F295" s="55"/>
      <c r="G295" s="55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ht="15.75" customHeight="1">
      <c r="A296" s="7"/>
      <c r="B296" s="7"/>
      <c r="C296" s="7"/>
      <c r="D296" s="7"/>
      <c r="E296" s="14"/>
      <c r="F296" s="55"/>
      <c r="G296" s="55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ht="15.75" customHeight="1">
      <c r="A297" s="7"/>
      <c r="B297" s="7"/>
      <c r="C297" s="7"/>
      <c r="D297" s="7"/>
      <c r="E297" s="14"/>
      <c r="F297" s="55"/>
      <c r="G297" s="55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ht="15.75" customHeight="1">
      <c r="A298" s="7"/>
      <c r="B298" s="7"/>
      <c r="C298" s="7"/>
      <c r="D298" s="7"/>
      <c r="E298" s="14"/>
      <c r="F298" s="55"/>
      <c r="G298" s="55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ht="15.75" customHeight="1">
      <c r="A299" s="7"/>
      <c r="B299" s="7"/>
      <c r="C299" s="7"/>
      <c r="D299" s="7"/>
      <c r="E299" s="14"/>
      <c r="F299" s="55"/>
      <c r="G299" s="55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ht="15.75" customHeight="1">
      <c r="A300" s="7"/>
      <c r="B300" s="7"/>
      <c r="C300" s="7"/>
      <c r="D300" s="7"/>
      <c r="E300" s="14"/>
      <c r="F300" s="55"/>
      <c r="G300" s="55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ht="15.75" customHeight="1">
      <c r="A301" s="7"/>
      <c r="B301" s="7"/>
      <c r="C301" s="7"/>
      <c r="D301" s="7"/>
      <c r="E301" s="14"/>
      <c r="F301" s="55"/>
      <c r="G301" s="55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ht="15.75" customHeight="1">
      <c r="A302" s="7"/>
      <c r="B302" s="7"/>
      <c r="C302" s="7"/>
      <c r="D302" s="7"/>
      <c r="E302" s="14"/>
      <c r="F302" s="55"/>
      <c r="G302" s="55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ht="15.75" customHeight="1">
      <c r="A303" s="7"/>
      <c r="B303" s="7"/>
      <c r="C303" s="7"/>
      <c r="D303" s="7"/>
      <c r="E303" s="14"/>
      <c r="F303" s="55"/>
      <c r="G303" s="55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ht="15.75" customHeight="1">
      <c r="A304" s="7"/>
      <c r="B304" s="7"/>
      <c r="C304" s="7"/>
      <c r="D304" s="7"/>
      <c r="E304" s="14"/>
      <c r="F304" s="55"/>
      <c r="G304" s="55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ht="15.75" customHeight="1">
      <c r="A305" s="7"/>
      <c r="B305" s="7"/>
      <c r="C305" s="7"/>
      <c r="D305" s="7"/>
      <c r="E305" s="14"/>
      <c r="F305" s="55"/>
      <c r="G305" s="55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ht="15.75" customHeight="1">
      <c r="A306" s="7"/>
      <c r="B306" s="7"/>
      <c r="C306" s="7"/>
      <c r="D306" s="7"/>
      <c r="E306" s="14"/>
      <c r="F306" s="55"/>
      <c r="G306" s="55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ht="15.75" customHeight="1">
      <c r="A307" s="7"/>
      <c r="B307" s="7"/>
      <c r="C307" s="7"/>
      <c r="D307" s="7"/>
      <c r="E307" s="14"/>
      <c r="F307" s="55"/>
      <c r="G307" s="55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ht="15.75" customHeight="1">
      <c r="A308" s="7"/>
      <c r="B308" s="7"/>
      <c r="C308" s="7"/>
      <c r="D308" s="7"/>
      <c r="E308" s="14"/>
      <c r="F308" s="55"/>
      <c r="G308" s="55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ht="15.75" customHeight="1">
      <c r="A309" s="7"/>
      <c r="B309" s="7"/>
      <c r="C309" s="7"/>
      <c r="D309" s="7"/>
      <c r="E309" s="14"/>
      <c r="F309" s="55"/>
      <c r="G309" s="55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ht="15.75" customHeight="1">
      <c r="A310" s="7"/>
      <c r="B310" s="7"/>
      <c r="C310" s="7"/>
      <c r="D310" s="7"/>
      <c r="E310" s="14"/>
      <c r="F310" s="55"/>
      <c r="G310" s="55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ht="15.75" customHeight="1">
      <c r="A311" s="7"/>
      <c r="B311" s="7"/>
      <c r="C311" s="7"/>
      <c r="D311" s="7"/>
      <c r="E311" s="14"/>
      <c r="F311" s="55"/>
      <c r="G311" s="55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ht="15.75" customHeight="1">
      <c r="A312" s="7"/>
      <c r="B312" s="7"/>
      <c r="C312" s="7"/>
      <c r="D312" s="7"/>
      <c r="E312" s="14"/>
      <c r="F312" s="55"/>
      <c r="G312" s="55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ht="15.75" customHeight="1">
      <c r="A313" s="7"/>
      <c r="B313" s="7"/>
      <c r="C313" s="7"/>
      <c r="D313" s="7"/>
      <c r="E313" s="14"/>
      <c r="F313" s="55"/>
      <c r="G313" s="55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ht="15.75" customHeight="1">
      <c r="A314" s="7"/>
      <c r="B314" s="7"/>
      <c r="C314" s="7"/>
      <c r="D314" s="7"/>
      <c r="E314" s="14"/>
      <c r="F314" s="55"/>
      <c r="G314" s="55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ht="15.75" customHeight="1">
      <c r="A315" s="7"/>
      <c r="B315" s="7"/>
      <c r="C315" s="7"/>
      <c r="D315" s="7"/>
      <c r="E315" s="14"/>
      <c r="F315" s="55"/>
      <c r="G315" s="55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ht="15.75" customHeight="1">
      <c r="A316" s="7"/>
      <c r="B316" s="7"/>
      <c r="C316" s="7"/>
      <c r="D316" s="7"/>
      <c r="E316" s="14"/>
      <c r="F316" s="55"/>
      <c r="G316" s="55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ht="15.75" customHeight="1">
      <c r="A317" s="7"/>
      <c r="B317" s="7"/>
      <c r="C317" s="7"/>
      <c r="D317" s="7"/>
      <c r="E317" s="14"/>
      <c r="F317" s="55"/>
      <c r="G317" s="55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ht="15.75" customHeight="1">
      <c r="A318" s="7"/>
      <c r="B318" s="7"/>
      <c r="C318" s="7"/>
      <c r="D318" s="7"/>
      <c r="E318" s="14"/>
      <c r="F318" s="55"/>
      <c r="G318" s="55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ht="15.75" customHeight="1">
      <c r="A319" s="7"/>
      <c r="B319" s="7"/>
      <c r="C319" s="7"/>
      <c r="D319" s="7"/>
      <c r="E319" s="14"/>
      <c r="F319" s="55"/>
      <c r="G319" s="55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ht="15.75" customHeight="1">
      <c r="A320" s="7"/>
      <c r="B320" s="7"/>
      <c r="C320" s="7"/>
      <c r="D320" s="7"/>
      <c r="E320" s="14"/>
      <c r="F320" s="55"/>
      <c r="G320" s="55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ht="15.75" customHeight="1">
      <c r="A321" s="7"/>
      <c r="B321" s="7"/>
      <c r="C321" s="7"/>
      <c r="D321" s="7"/>
      <c r="E321" s="14"/>
      <c r="F321" s="55"/>
      <c r="G321" s="55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ht="15.75" customHeight="1">
      <c r="A322" s="7"/>
      <c r="B322" s="7"/>
      <c r="C322" s="7"/>
      <c r="D322" s="7"/>
      <c r="E322" s="14"/>
      <c r="F322" s="55"/>
      <c r="G322" s="55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ht="15.75" customHeight="1">
      <c r="A323" s="7"/>
      <c r="B323" s="7"/>
      <c r="C323" s="7"/>
      <c r="D323" s="7"/>
      <c r="E323" s="14"/>
      <c r="F323" s="55"/>
      <c r="G323" s="55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ht="15.75" customHeight="1">
      <c r="A324" s="7"/>
      <c r="B324" s="7"/>
      <c r="C324" s="7"/>
      <c r="D324" s="7"/>
      <c r="E324" s="14"/>
      <c r="F324" s="55"/>
      <c r="G324" s="55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ht="15.75" customHeight="1">
      <c r="A325" s="7"/>
      <c r="B325" s="7"/>
      <c r="C325" s="7"/>
      <c r="D325" s="7"/>
      <c r="E325" s="14"/>
      <c r="F325" s="55"/>
      <c r="G325" s="55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ht="15.75" customHeight="1">
      <c r="A326" s="7"/>
      <c r="B326" s="7"/>
      <c r="C326" s="7"/>
      <c r="D326" s="7"/>
      <c r="E326" s="14"/>
      <c r="F326" s="55"/>
      <c r="G326" s="55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ht="15.75" customHeight="1">
      <c r="A327" s="7"/>
      <c r="B327" s="7"/>
      <c r="C327" s="7"/>
      <c r="D327" s="7"/>
      <c r="E327" s="14"/>
      <c r="F327" s="55"/>
      <c r="G327" s="55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ht="15.75" customHeight="1">
      <c r="A328" s="7"/>
      <c r="B328" s="7"/>
      <c r="C328" s="7"/>
      <c r="D328" s="7"/>
      <c r="E328" s="14"/>
      <c r="F328" s="55"/>
      <c r="G328" s="55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ht="15.75" customHeight="1">
      <c r="A329" s="7"/>
      <c r="B329" s="7"/>
      <c r="C329" s="7"/>
      <c r="D329" s="7"/>
      <c r="E329" s="14"/>
      <c r="F329" s="55"/>
      <c r="G329" s="55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ht="15.75" customHeight="1">
      <c r="A330" s="7"/>
      <c r="B330" s="7"/>
      <c r="C330" s="7"/>
      <c r="D330" s="7"/>
      <c r="E330" s="14"/>
      <c r="F330" s="55"/>
      <c r="G330" s="55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ht="15.75" customHeight="1">
      <c r="A331" s="7"/>
      <c r="B331" s="7"/>
      <c r="C331" s="7"/>
      <c r="D331" s="7"/>
      <c r="E331" s="14"/>
      <c r="F331" s="55"/>
      <c r="G331" s="55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ht="15.75" customHeight="1">
      <c r="A332" s="7"/>
      <c r="B332" s="7"/>
      <c r="C332" s="7"/>
      <c r="D332" s="7"/>
      <c r="E332" s="14"/>
      <c r="F332" s="55"/>
      <c r="G332" s="55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ht="15.75" customHeight="1">
      <c r="A333" s="7"/>
      <c r="B333" s="7"/>
      <c r="C333" s="7"/>
      <c r="D333" s="7"/>
      <c r="E333" s="14"/>
      <c r="F333" s="55"/>
      <c r="G333" s="55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ht="15.75" customHeight="1">
      <c r="A334" s="7"/>
      <c r="B334" s="7"/>
      <c r="C334" s="7"/>
      <c r="D334" s="7"/>
      <c r="E334" s="14"/>
      <c r="F334" s="55"/>
      <c r="G334" s="55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ht="15.75" customHeight="1">
      <c r="A335" s="7"/>
      <c r="B335" s="7"/>
      <c r="C335" s="7"/>
      <c r="D335" s="7"/>
      <c r="E335" s="14"/>
      <c r="F335" s="55"/>
      <c r="G335" s="55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ht="15.75" customHeight="1">
      <c r="A336" s="7"/>
      <c r="B336" s="7"/>
      <c r="C336" s="7"/>
      <c r="D336" s="7"/>
      <c r="E336" s="14"/>
      <c r="F336" s="55"/>
      <c r="G336" s="55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ht="15.75" customHeight="1">
      <c r="A337" s="7"/>
      <c r="B337" s="7"/>
      <c r="C337" s="7"/>
      <c r="D337" s="7"/>
      <c r="E337" s="14"/>
      <c r="F337" s="55"/>
      <c r="G337" s="55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ht="15.75" customHeight="1">
      <c r="A338" s="7"/>
      <c r="B338" s="7"/>
      <c r="C338" s="7"/>
      <c r="D338" s="7"/>
      <c r="E338" s="14"/>
      <c r="F338" s="55"/>
      <c r="G338" s="55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ht="15.75" customHeight="1">
      <c r="A339" s="7"/>
      <c r="B339" s="7"/>
      <c r="C339" s="7"/>
      <c r="D339" s="7"/>
      <c r="E339" s="14"/>
      <c r="F339" s="55"/>
      <c r="G339" s="55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ht="15.75" customHeight="1">
      <c r="A340" s="7"/>
      <c r="B340" s="7"/>
      <c r="C340" s="7"/>
      <c r="D340" s="7"/>
      <c r="E340" s="14"/>
      <c r="F340" s="55"/>
      <c r="G340" s="55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ht="15.75" customHeight="1">
      <c r="A341" s="7"/>
      <c r="B341" s="7"/>
      <c r="C341" s="7"/>
      <c r="D341" s="7"/>
      <c r="E341" s="14"/>
      <c r="F341" s="55"/>
      <c r="G341" s="55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ht="15.75" customHeight="1">
      <c r="A342" s="7"/>
      <c r="B342" s="7"/>
      <c r="C342" s="7"/>
      <c r="D342" s="7"/>
      <c r="E342" s="14"/>
      <c r="F342" s="55"/>
      <c r="G342" s="55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ht="15.75" customHeight="1">
      <c r="A343" s="7"/>
      <c r="B343" s="7"/>
      <c r="C343" s="7"/>
      <c r="D343" s="7"/>
      <c r="E343" s="14"/>
      <c r="F343" s="55"/>
      <c r="G343" s="55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ht="15.75" customHeight="1">
      <c r="A344" s="7"/>
      <c r="B344" s="7"/>
      <c r="C344" s="7"/>
      <c r="D344" s="7"/>
      <c r="E344" s="14"/>
      <c r="F344" s="55"/>
      <c r="G344" s="55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ht="15.75" customHeight="1">
      <c r="A345" s="7"/>
      <c r="B345" s="7"/>
      <c r="C345" s="7"/>
      <c r="D345" s="7"/>
      <c r="E345" s="14"/>
      <c r="F345" s="55"/>
      <c r="G345" s="55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ht="15.75" customHeight="1">
      <c r="A346" s="7"/>
      <c r="B346" s="7"/>
      <c r="C346" s="7"/>
      <c r="D346" s="7"/>
      <c r="E346" s="14"/>
      <c r="F346" s="55"/>
      <c r="G346" s="55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ht="15.75" customHeight="1">
      <c r="A347" s="7"/>
      <c r="B347" s="7"/>
      <c r="C347" s="7"/>
      <c r="D347" s="7"/>
      <c r="E347" s="14"/>
      <c r="F347" s="55"/>
      <c r="G347" s="55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ht="15.75" customHeight="1">
      <c r="A348" s="7"/>
      <c r="B348" s="7"/>
      <c r="C348" s="7"/>
      <c r="D348" s="7"/>
      <c r="E348" s="14"/>
      <c r="F348" s="55"/>
      <c r="G348" s="55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ht="15.75" customHeight="1">
      <c r="A349" s="7"/>
      <c r="B349" s="7"/>
      <c r="C349" s="7"/>
      <c r="D349" s="7"/>
      <c r="E349" s="14"/>
      <c r="F349" s="55"/>
      <c r="G349" s="55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ht="15.75" customHeight="1">
      <c r="A350" s="7"/>
      <c r="B350" s="7"/>
      <c r="C350" s="7"/>
      <c r="D350" s="7"/>
      <c r="E350" s="14"/>
      <c r="F350" s="55"/>
      <c r="G350" s="55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ht="15.75" customHeight="1">
      <c r="A351" s="7"/>
      <c r="B351" s="7"/>
      <c r="C351" s="7"/>
      <c r="D351" s="7"/>
      <c r="E351" s="14"/>
      <c r="F351" s="55"/>
      <c r="G351" s="55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ht="15.75" customHeight="1">
      <c r="A352" s="7"/>
      <c r="B352" s="7"/>
      <c r="C352" s="7"/>
      <c r="D352" s="7"/>
      <c r="E352" s="14"/>
      <c r="F352" s="55"/>
      <c r="G352" s="55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ht="15.75" customHeight="1">
      <c r="A353" s="7"/>
      <c r="B353" s="7"/>
      <c r="C353" s="7"/>
      <c r="D353" s="7"/>
      <c r="E353" s="14"/>
      <c r="F353" s="55"/>
      <c r="G353" s="55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ht="15.75" customHeight="1">
      <c r="A354" s="7"/>
      <c r="B354" s="7"/>
      <c r="C354" s="7"/>
      <c r="D354" s="7"/>
      <c r="E354" s="14"/>
      <c r="F354" s="55"/>
      <c r="G354" s="55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ht="15.75" customHeight="1">
      <c r="A355" s="7"/>
      <c r="B355" s="7"/>
      <c r="C355" s="7"/>
      <c r="D355" s="7"/>
      <c r="E355" s="14"/>
      <c r="F355" s="55"/>
      <c r="G355" s="55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ht="15.75" customHeight="1">
      <c r="A356" s="7"/>
      <c r="B356" s="7"/>
      <c r="C356" s="7"/>
      <c r="D356" s="7"/>
      <c r="E356" s="14"/>
      <c r="F356" s="55"/>
      <c r="G356" s="55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ht="15.75" customHeight="1">
      <c r="A357" s="7"/>
      <c r="B357" s="7"/>
      <c r="C357" s="7"/>
      <c r="D357" s="7"/>
      <c r="E357" s="14"/>
      <c r="F357" s="55"/>
      <c r="G357" s="55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ht="15.75" customHeight="1">
      <c r="A358" s="7"/>
      <c r="B358" s="7"/>
      <c r="C358" s="7"/>
      <c r="D358" s="7"/>
      <c r="E358" s="14"/>
      <c r="F358" s="55"/>
      <c r="G358" s="55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ht="15.75" customHeight="1">
      <c r="A359" s="7"/>
      <c r="B359" s="7"/>
      <c r="C359" s="7"/>
      <c r="D359" s="7"/>
      <c r="E359" s="14"/>
      <c r="F359" s="55"/>
      <c r="G359" s="55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ht="15.75" customHeight="1">
      <c r="A360" s="7"/>
      <c r="B360" s="7"/>
      <c r="C360" s="7"/>
      <c r="D360" s="7"/>
      <c r="E360" s="14"/>
      <c r="F360" s="55"/>
      <c r="G360" s="55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ht="15.75" customHeight="1">
      <c r="A361" s="7"/>
      <c r="B361" s="7"/>
      <c r="C361" s="7"/>
      <c r="D361" s="7"/>
      <c r="E361" s="14"/>
      <c r="F361" s="55"/>
      <c r="G361" s="55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ht="15.75" customHeight="1">
      <c r="A362" s="7"/>
      <c r="B362" s="7"/>
      <c r="C362" s="7"/>
      <c r="D362" s="7"/>
      <c r="E362" s="14"/>
      <c r="F362" s="55"/>
      <c r="G362" s="55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ht="15.75" customHeight="1">
      <c r="A363" s="7"/>
      <c r="B363" s="7"/>
      <c r="C363" s="7"/>
      <c r="D363" s="7"/>
      <c r="E363" s="14"/>
      <c r="F363" s="55"/>
      <c r="G363" s="55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ht="15.75" customHeight="1">
      <c r="A364" s="7"/>
      <c r="B364" s="7"/>
      <c r="C364" s="7"/>
      <c r="D364" s="7"/>
      <c r="E364" s="14"/>
      <c r="F364" s="55"/>
      <c r="G364" s="55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ht="15.75" customHeight="1">
      <c r="A365" s="7"/>
      <c r="B365" s="7"/>
      <c r="C365" s="7"/>
      <c r="D365" s="7"/>
      <c r="E365" s="14"/>
      <c r="F365" s="55"/>
      <c r="G365" s="55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ht="15.75" customHeight="1">
      <c r="A366" s="7"/>
      <c r="B366" s="7"/>
      <c r="C366" s="7"/>
      <c r="D366" s="7"/>
      <c r="E366" s="14"/>
      <c r="F366" s="55"/>
      <c r="G366" s="55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ht="15.75" customHeight="1">
      <c r="A367" s="7"/>
      <c r="B367" s="7"/>
      <c r="C367" s="7"/>
      <c r="D367" s="7"/>
      <c r="E367" s="14"/>
      <c r="F367" s="55"/>
      <c r="G367" s="55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ht="15.75" customHeight="1">
      <c r="A368" s="7"/>
      <c r="B368" s="7"/>
      <c r="C368" s="7"/>
      <c r="D368" s="7"/>
      <c r="E368" s="14"/>
      <c r="F368" s="55"/>
      <c r="G368" s="55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ht="15.75" customHeight="1">
      <c r="A369" s="7"/>
      <c r="B369" s="7"/>
      <c r="C369" s="7"/>
      <c r="D369" s="7"/>
      <c r="E369" s="14"/>
      <c r="F369" s="55"/>
      <c r="G369" s="55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ht="15.75" customHeight="1">
      <c r="A370" s="7"/>
      <c r="B370" s="7"/>
      <c r="C370" s="7"/>
      <c r="D370" s="7"/>
      <c r="E370" s="14"/>
      <c r="F370" s="55"/>
      <c r="G370" s="55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ht="15.75" customHeight="1">
      <c r="A371" s="7"/>
      <c r="B371" s="7"/>
      <c r="C371" s="7"/>
      <c r="D371" s="7"/>
      <c r="E371" s="14"/>
      <c r="F371" s="55"/>
      <c r="G371" s="55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ht="15.75" customHeight="1">
      <c r="A372" s="7"/>
      <c r="B372" s="7"/>
      <c r="C372" s="7"/>
      <c r="D372" s="7"/>
      <c r="E372" s="14"/>
      <c r="F372" s="55"/>
      <c r="G372" s="55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ht="15.75" customHeight="1">
      <c r="A373" s="7"/>
      <c r="B373" s="7"/>
      <c r="C373" s="7"/>
      <c r="D373" s="7"/>
      <c r="E373" s="14"/>
      <c r="F373" s="55"/>
      <c r="G373" s="55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ht="15.75" customHeight="1">
      <c r="A374" s="7"/>
      <c r="B374" s="7"/>
      <c r="C374" s="7"/>
      <c r="D374" s="7"/>
      <c r="E374" s="14"/>
      <c r="F374" s="55"/>
      <c r="G374" s="55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ht="15.75" customHeight="1">
      <c r="A375" s="7"/>
      <c r="B375" s="7"/>
      <c r="C375" s="7"/>
      <c r="D375" s="7"/>
      <c r="E375" s="14"/>
      <c r="F375" s="55"/>
      <c r="G375" s="55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ht="15.75" customHeight="1">
      <c r="A376" s="7"/>
      <c r="B376" s="7"/>
      <c r="C376" s="7"/>
      <c r="D376" s="7"/>
      <c r="E376" s="14"/>
      <c r="F376" s="55"/>
      <c r="G376" s="55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ht="15.75" customHeight="1">
      <c r="A377" s="7"/>
      <c r="B377" s="7"/>
      <c r="C377" s="7"/>
      <c r="D377" s="7"/>
      <c r="E377" s="14"/>
      <c r="F377" s="55"/>
      <c r="G377" s="55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ht="15.75" customHeight="1">
      <c r="A378" s="7"/>
      <c r="B378" s="7"/>
      <c r="C378" s="7"/>
      <c r="D378" s="7"/>
      <c r="E378" s="14"/>
      <c r="F378" s="55"/>
      <c r="G378" s="55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ht="15.75" customHeight="1">
      <c r="A379" s="7"/>
      <c r="B379" s="7"/>
      <c r="C379" s="7"/>
      <c r="D379" s="7"/>
      <c r="E379" s="14"/>
      <c r="F379" s="55"/>
      <c r="G379" s="55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ht="15.75" customHeight="1">
      <c r="A380" s="7"/>
      <c r="B380" s="7"/>
      <c r="C380" s="7"/>
      <c r="D380" s="7"/>
      <c r="E380" s="14"/>
      <c r="F380" s="55"/>
      <c r="G380" s="55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ht="15.75" customHeight="1">
      <c r="A381" s="7"/>
      <c r="B381" s="7"/>
      <c r="C381" s="7"/>
      <c r="D381" s="7"/>
      <c r="E381" s="14"/>
      <c r="F381" s="55"/>
      <c r="G381" s="55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ht="15.75" customHeight="1">
      <c r="A382" s="7"/>
      <c r="B382" s="7"/>
      <c r="C382" s="7"/>
      <c r="D382" s="7"/>
      <c r="E382" s="14"/>
      <c r="F382" s="55"/>
      <c r="G382" s="55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ht="15.75" customHeight="1">
      <c r="E383" s="58"/>
      <c r="G383" s="6"/>
    </row>
    <row r="384" ht="15.75" customHeight="1">
      <c r="E384" s="58"/>
      <c r="G384" s="6"/>
    </row>
    <row r="385" ht="15.75" customHeight="1">
      <c r="E385" s="58"/>
      <c r="G385" s="6"/>
    </row>
    <row r="386" ht="15.75" customHeight="1">
      <c r="E386" s="58"/>
      <c r="G386" s="6"/>
    </row>
    <row r="387" ht="15.75" customHeight="1">
      <c r="E387" s="58"/>
      <c r="G387" s="6"/>
    </row>
    <row r="388" ht="15.75" customHeight="1">
      <c r="E388" s="58"/>
      <c r="G388" s="6"/>
    </row>
    <row r="389" ht="15.75" customHeight="1">
      <c r="E389" s="58"/>
      <c r="G389" s="6"/>
    </row>
    <row r="390" ht="15.75" customHeight="1">
      <c r="E390" s="58"/>
      <c r="G390" s="6"/>
    </row>
    <row r="391" ht="15.75" customHeight="1">
      <c r="E391" s="58"/>
      <c r="G391" s="6"/>
    </row>
    <row r="392" ht="15.75" customHeight="1">
      <c r="E392" s="58"/>
      <c r="G392" s="6"/>
    </row>
    <row r="393" ht="15.75" customHeight="1">
      <c r="E393" s="58"/>
      <c r="G393" s="6"/>
    </row>
    <row r="394" ht="15.75" customHeight="1">
      <c r="E394" s="58"/>
      <c r="G394" s="6"/>
    </row>
    <row r="395" ht="15.75" customHeight="1">
      <c r="E395" s="58"/>
      <c r="G395" s="6"/>
    </row>
    <row r="396" ht="15.75" customHeight="1">
      <c r="E396" s="58"/>
      <c r="G396" s="6"/>
    </row>
    <row r="397" ht="15.75" customHeight="1">
      <c r="E397" s="58"/>
      <c r="G397" s="6"/>
    </row>
    <row r="398" ht="15.75" customHeight="1">
      <c r="E398" s="58"/>
      <c r="G398" s="6"/>
    </row>
    <row r="399" ht="15.75" customHeight="1">
      <c r="E399" s="58"/>
      <c r="G399" s="6"/>
    </row>
    <row r="400" ht="15.75" customHeight="1">
      <c r="E400" s="58"/>
      <c r="G400" s="6"/>
    </row>
    <row r="401" ht="15.75" customHeight="1">
      <c r="E401" s="58"/>
      <c r="G401" s="6"/>
    </row>
    <row r="402" ht="15.75" customHeight="1">
      <c r="E402" s="58"/>
      <c r="G402" s="6"/>
    </row>
    <row r="403" ht="15.75" customHeight="1">
      <c r="E403" s="58"/>
      <c r="G403" s="6"/>
    </row>
    <row r="404" ht="15.75" customHeight="1">
      <c r="E404" s="58"/>
      <c r="G404" s="6"/>
    </row>
    <row r="405" ht="15.75" customHeight="1">
      <c r="E405" s="58"/>
      <c r="G405" s="6"/>
    </row>
    <row r="406" ht="15.75" customHeight="1">
      <c r="E406" s="58"/>
      <c r="G406" s="6"/>
    </row>
    <row r="407" ht="15.75" customHeight="1">
      <c r="E407" s="58"/>
      <c r="G407" s="6"/>
    </row>
    <row r="408" ht="15.75" customHeight="1">
      <c r="E408" s="58"/>
      <c r="G408" s="6"/>
    </row>
    <row r="409" ht="15.75" customHeight="1">
      <c r="E409" s="58"/>
      <c r="G409" s="6"/>
    </row>
    <row r="410" ht="15.75" customHeight="1">
      <c r="E410" s="58"/>
      <c r="G410" s="6"/>
    </row>
    <row r="411" ht="15.75" customHeight="1">
      <c r="E411" s="58"/>
      <c r="G411" s="6"/>
    </row>
    <row r="412" ht="15.75" customHeight="1">
      <c r="E412" s="58"/>
      <c r="G412" s="6"/>
    </row>
    <row r="413" ht="15.75" customHeight="1">
      <c r="E413" s="58"/>
      <c r="G413" s="6"/>
    </row>
    <row r="414" ht="15.75" customHeight="1">
      <c r="E414" s="58"/>
      <c r="G414" s="6"/>
    </row>
    <row r="415" ht="15.75" customHeight="1">
      <c r="E415" s="58"/>
      <c r="G415" s="6"/>
    </row>
    <row r="416" ht="15.75" customHeight="1">
      <c r="E416" s="58"/>
      <c r="G416" s="6"/>
    </row>
    <row r="417" ht="15.75" customHeight="1">
      <c r="E417" s="58"/>
      <c r="G417" s="6"/>
    </row>
    <row r="418" ht="15.75" customHeight="1">
      <c r="E418" s="58"/>
      <c r="G418" s="6"/>
    </row>
    <row r="419" ht="15.75" customHeight="1">
      <c r="E419" s="58"/>
      <c r="G419" s="6"/>
    </row>
    <row r="420" ht="15.75" customHeight="1">
      <c r="E420" s="58"/>
      <c r="G420" s="6"/>
    </row>
    <row r="421" ht="15.75" customHeight="1">
      <c r="E421" s="58"/>
      <c r="G421" s="6"/>
    </row>
    <row r="422" ht="15.75" customHeight="1">
      <c r="E422" s="58"/>
      <c r="G422" s="6"/>
    </row>
    <row r="423" ht="15.75" customHeight="1">
      <c r="E423" s="58"/>
      <c r="G423" s="6"/>
    </row>
    <row r="424" ht="15.75" customHeight="1">
      <c r="E424" s="58"/>
      <c r="G424" s="6"/>
    </row>
    <row r="425" ht="15.75" customHeight="1">
      <c r="E425" s="58"/>
      <c r="G425" s="6"/>
    </row>
    <row r="426" ht="15.75" customHeight="1">
      <c r="E426" s="58"/>
      <c r="G426" s="6"/>
    </row>
    <row r="427" ht="15.75" customHeight="1">
      <c r="E427" s="58"/>
      <c r="G427" s="6"/>
    </row>
    <row r="428" ht="15.75" customHeight="1">
      <c r="E428" s="58"/>
      <c r="G428" s="6"/>
    </row>
    <row r="429" ht="15.75" customHeight="1">
      <c r="E429" s="58"/>
      <c r="G429" s="6"/>
    </row>
    <row r="430" ht="15.75" customHeight="1">
      <c r="E430" s="58"/>
      <c r="G430" s="6"/>
    </row>
    <row r="431" ht="15.75" customHeight="1">
      <c r="E431" s="58"/>
      <c r="G431" s="6"/>
    </row>
    <row r="432" ht="15.75" customHeight="1">
      <c r="E432" s="58"/>
      <c r="G432" s="6"/>
    </row>
    <row r="433" ht="15.75" customHeight="1">
      <c r="E433" s="58"/>
      <c r="G433" s="6"/>
    </row>
    <row r="434" ht="15.75" customHeight="1">
      <c r="E434" s="58"/>
      <c r="G434" s="6"/>
    </row>
    <row r="435" ht="15.75" customHeight="1">
      <c r="E435" s="58"/>
      <c r="G435" s="6"/>
    </row>
    <row r="436" ht="15.75" customHeight="1">
      <c r="E436" s="58"/>
      <c r="G436" s="6"/>
    </row>
    <row r="437" ht="15.75" customHeight="1">
      <c r="E437" s="58"/>
      <c r="G437" s="6"/>
    </row>
    <row r="438" ht="15.75" customHeight="1">
      <c r="E438" s="58"/>
      <c r="G438" s="6"/>
    </row>
    <row r="439" ht="15.75" customHeight="1">
      <c r="E439" s="58"/>
      <c r="G439" s="6"/>
    </row>
    <row r="440" ht="15.75" customHeight="1">
      <c r="E440" s="58"/>
      <c r="G440" s="6"/>
    </row>
    <row r="441" ht="15.75" customHeight="1">
      <c r="E441" s="58"/>
      <c r="G441" s="6"/>
    </row>
    <row r="442" ht="15.75" customHeight="1">
      <c r="E442" s="58"/>
      <c r="G442" s="6"/>
    </row>
    <row r="443" ht="15.75" customHeight="1">
      <c r="E443" s="58"/>
      <c r="G443" s="6"/>
    </row>
    <row r="444" ht="15.75" customHeight="1">
      <c r="E444" s="58"/>
      <c r="G444" s="6"/>
    </row>
    <row r="445" ht="15.75" customHeight="1">
      <c r="E445" s="58"/>
      <c r="G445" s="6"/>
    </row>
    <row r="446" ht="15.75" customHeight="1">
      <c r="E446" s="58"/>
      <c r="G446" s="6"/>
    </row>
    <row r="447" ht="15.75" customHeight="1">
      <c r="E447" s="58"/>
      <c r="G447" s="6"/>
    </row>
    <row r="448" ht="15.75" customHeight="1">
      <c r="E448" s="58"/>
      <c r="G448" s="6"/>
    </row>
    <row r="449" ht="15.75" customHeight="1">
      <c r="E449" s="58"/>
      <c r="G449" s="6"/>
    </row>
    <row r="450" ht="15.75" customHeight="1">
      <c r="E450" s="58"/>
      <c r="G450" s="6"/>
    </row>
    <row r="451" ht="15.75" customHeight="1">
      <c r="E451" s="58"/>
      <c r="G451" s="6"/>
    </row>
    <row r="452" ht="15.75" customHeight="1">
      <c r="E452" s="58"/>
      <c r="G452" s="6"/>
    </row>
    <row r="453" ht="15.75" customHeight="1">
      <c r="E453" s="58"/>
      <c r="G453" s="6"/>
    </row>
    <row r="454" ht="15.75" customHeight="1">
      <c r="E454" s="58"/>
      <c r="G454" s="6"/>
    </row>
    <row r="455" ht="15.75" customHeight="1">
      <c r="E455" s="58"/>
      <c r="G455" s="6"/>
    </row>
    <row r="456" ht="15.75" customHeight="1">
      <c r="E456" s="58"/>
      <c r="G456" s="6"/>
    </row>
    <row r="457" ht="15.75" customHeight="1">
      <c r="E457" s="58"/>
      <c r="G457" s="6"/>
    </row>
    <row r="458" ht="15.75" customHeight="1">
      <c r="E458" s="58"/>
      <c r="G458" s="6"/>
    </row>
    <row r="459" ht="15.75" customHeight="1">
      <c r="E459" s="58"/>
      <c r="G459" s="6"/>
    </row>
    <row r="460" ht="15.75" customHeight="1">
      <c r="E460" s="58"/>
      <c r="G460" s="6"/>
    </row>
    <row r="461" ht="15.75" customHeight="1">
      <c r="E461" s="58"/>
      <c r="G461" s="6"/>
    </row>
    <row r="462" ht="15.75" customHeight="1">
      <c r="E462" s="58"/>
      <c r="G462" s="6"/>
    </row>
    <row r="463" ht="15.75" customHeight="1">
      <c r="E463" s="58"/>
      <c r="G463" s="6"/>
    </row>
    <row r="464" ht="15.75" customHeight="1">
      <c r="E464" s="58"/>
      <c r="G464" s="6"/>
    </row>
    <row r="465" ht="15.75" customHeight="1">
      <c r="E465" s="58"/>
      <c r="G465" s="6"/>
    </row>
    <row r="466" ht="15.75" customHeight="1">
      <c r="E466" s="58"/>
      <c r="G466" s="6"/>
    </row>
    <row r="467" ht="15.75" customHeight="1">
      <c r="E467" s="58"/>
      <c r="G467" s="6"/>
    </row>
    <row r="468" ht="15.75" customHeight="1">
      <c r="E468" s="58"/>
      <c r="G468" s="6"/>
    </row>
    <row r="469" ht="15.75" customHeight="1">
      <c r="E469" s="58"/>
      <c r="G469" s="6"/>
    </row>
    <row r="470" ht="15.75" customHeight="1">
      <c r="E470" s="58"/>
      <c r="G470" s="6"/>
    </row>
    <row r="471" ht="15.75" customHeight="1">
      <c r="E471" s="58"/>
      <c r="G471" s="6"/>
    </row>
    <row r="472" ht="15.75" customHeight="1">
      <c r="E472" s="58"/>
      <c r="G472" s="6"/>
    </row>
    <row r="473" ht="15.75" customHeight="1">
      <c r="E473" s="58"/>
      <c r="G473" s="6"/>
    </row>
    <row r="474" ht="15.75" customHeight="1">
      <c r="E474" s="58"/>
      <c r="G474" s="6"/>
    </row>
    <row r="475" ht="15.75" customHeight="1">
      <c r="E475" s="58"/>
      <c r="G475" s="6"/>
    </row>
    <row r="476" ht="15.75" customHeight="1">
      <c r="E476" s="58"/>
      <c r="G476" s="6"/>
    </row>
    <row r="477" ht="15.75" customHeight="1">
      <c r="E477" s="58"/>
      <c r="G477" s="6"/>
    </row>
    <row r="478" ht="15.75" customHeight="1">
      <c r="E478" s="58"/>
      <c r="G478" s="6"/>
    </row>
    <row r="479" ht="15.75" customHeight="1">
      <c r="E479" s="58"/>
      <c r="G479" s="6"/>
    </row>
    <row r="480" ht="15.75" customHeight="1">
      <c r="E480" s="58"/>
      <c r="G480" s="6"/>
    </row>
    <row r="481" ht="15.75" customHeight="1">
      <c r="E481" s="58"/>
      <c r="G481" s="6"/>
    </row>
    <row r="482" ht="15.75" customHeight="1">
      <c r="E482" s="58"/>
      <c r="G482" s="6"/>
    </row>
    <row r="483" ht="15.75" customHeight="1">
      <c r="E483" s="58"/>
      <c r="G483" s="6"/>
    </row>
    <row r="484" ht="15.75" customHeight="1">
      <c r="E484" s="58"/>
      <c r="G484" s="6"/>
    </row>
    <row r="485" ht="15.75" customHeight="1">
      <c r="E485" s="58"/>
      <c r="G485" s="6"/>
    </row>
    <row r="486" ht="15.75" customHeight="1">
      <c r="E486" s="58"/>
      <c r="G486" s="6"/>
    </row>
    <row r="487" ht="15.75" customHeight="1">
      <c r="E487" s="58"/>
      <c r="G487" s="6"/>
    </row>
    <row r="488" ht="15.75" customHeight="1">
      <c r="E488" s="58"/>
      <c r="G488" s="6"/>
    </row>
    <row r="489" ht="15.75" customHeight="1">
      <c r="E489" s="58"/>
      <c r="G489" s="6"/>
    </row>
    <row r="490" ht="15.75" customHeight="1">
      <c r="E490" s="58"/>
      <c r="G490" s="6"/>
    </row>
    <row r="491" ht="15.75" customHeight="1">
      <c r="E491" s="58"/>
      <c r="G491" s="6"/>
    </row>
    <row r="492" ht="15.75" customHeight="1">
      <c r="E492" s="58"/>
      <c r="G492" s="6"/>
    </row>
    <row r="493" ht="15.75" customHeight="1">
      <c r="E493" s="58"/>
      <c r="G493" s="6"/>
    </row>
    <row r="494" ht="15.75" customHeight="1">
      <c r="E494" s="58"/>
      <c r="G494" s="6"/>
    </row>
    <row r="495" ht="15.75" customHeight="1">
      <c r="E495" s="58"/>
      <c r="G495" s="6"/>
    </row>
    <row r="496" ht="15.75" customHeight="1">
      <c r="E496" s="58"/>
      <c r="G496" s="6"/>
    </row>
    <row r="497" ht="15.75" customHeight="1">
      <c r="E497" s="58"/>
      <c r="G497" s="6"/>
    </row>
    <row r="498" ht="15.75" customHeight="1">
      <c r="E498" s="58"/>
      <c r="G498" s="6"/>
    </row>
    <row r="499" ht="15.75" customHeight="1">
      <c r="E499" s="58"/>
      <c r="G499" s="6"/>
    </row>
    <row r="500" ht="15.75" customHeight="1">
      <c r="E500" s="58"/>
      <c r="G500" s="6"/>
    </row>
    <row r="501" ht="15.75" customHeight="1">
      <c r="E501" s="58"/>
      <c r="G501" s="6"/>
    </row>
    <row r="502" ht="15.75" customHeight="1">
      <c r="E502" s="58"/>
      <c r="G502" s="6"/>
    </row>
    <row r="503" ht="15.75" customHeight="1">
      <c r="E503" s="58"/>
      <c r="G503" s="6"/>
    </row>
    <row r="504" ht="15.75" customHeight="1">
      <c r="E504" s="58"/>
      <c r="G504" s="6"/>
    </row>
    <row r="505" ht="15.75" customHeight="1">
      <c r="E505" s="58"/>
      <c r="G505" s="6"/>
    </row>
    <row r="506" ht="15.75" customHeight="1">
      <c r="E506" s="58"/>
      <c r="G506" s="6"/>
    </row>
    <row r="507" ht="15.75" customHeight="1">
      <c r="E507" s="58"/>
      <c r="G507" s="6"/>
    </row>
    <row r="508" ht="15.75" customHeight="1">
      <c r="E508" s="58"/>
      <c r="G508" s="6"/>
    </row>
    <row r="509" ht="15.75" customHeight="1">
      <c r="E509" s="58"/>
      <c r="G509" s="6"/>
    </row>
    <row r="510" ht="15.75" customHeight="1">
      <c r="E510" s="58"/>
      <c r="G510" s="6"/>
    </row>
    <row r="511" ht="15.75" customHeight="1">
      <c r="E511" s="58"/>
      <c r="G511" s="6"/>
    </row>
    <row r="512" ht="15.75" customHeight="1">
      <c r="E512" s="58"/>
      <c r="G512" s="6"/>
    </row>
    <row r="513" ht="15.75" customHeight="1">
      <c r="E513" s="58"/>
      <c r="G513" s="6"/>
    </row>
    <row r="514" ht="15.75" customHeight="1">
      <c r="E514" s="58"/>
      <c r="G514" s="6"/>
    </row>
    <row r="515" ht="15.75" customHeight="1">
      <c r="E515" s="58"/>
      <c r="G515" s="6"/>
    </row>
    <row r="516" ht="15.75" customHeight="1">
      <c r="E516" s="58"/>
      <c r="G516" s="6"/>
    </row>
    <row r="517" ht="15.75" customHeight="1">
      <c r="E517" s="58"/>
      <c r="G517" s="6"/>
    </row>
    <row r="518" ht="15.75" customHeight="1">
      <c r="E518" s="58"/>
      <c r="G518" s="6"/>
    </row>
    <row r="519" ht="15.75" customHeight="1">
      <c r="E519" s="58"/>
      <c r="G519" s="6"/>
    </row>
    <row r="520" ht="15.75" customHeight="1">
      <c r="E520" s="58"/>
      <c r="G520" s="6"/>
    </row>
    <row r="521" ht="15.75" customHeight="1">
      <c r="E521" s="58"/>
      <c r="G521" s="6"/>
    </row>
    <row r="522" ht="15.75" customHeight="1">
      <c r="E522" s="58"/>
      <c r="G522" s="6"/>
    </row>
    <row r="523" ht="15.75" customHeight="1">
      <c r="E523" s="58"/>
      <c r="G523" s="6"/>
    </row>
    <row r="524" ht="15.75" customHeight="1">
      <c r="E524" s="58"/>
      <c r="G524" s="6"/>
    </row>
    <row r="525" ht="15.75" customHeight="1">
      <c r="E525" s="58"/>
      <c r="G525" s="6"/>
    </row>
    <row r="526" ht="15.75" customHeight="1">
      <c r="E526" s="58"/>
      <c r="G526" s="6"/>
    </row>
    <row r="527" ht="15.75" customHeight="1">
      <c r="E527" s="58"/>
      <c r="G527" s="6"/>
    </row>
    <row r="528" ht="15.75" customHeight="1">
      <c r="E528" s="58"/>
      <c r="G528" s="6"/>
    </row>
    <row r="529" ht="15.75" customHeight="1">
      <c r="E529" s="58"/>
      <c r="G529" s="6"/>
    </row>
    <row r="530" ht="15.75" customHeight="1">
      <c r="E530" s="58"/>
      <c r="G530" s="6"/>
    </row>
    <row r="531" ht="15.75" customHeight="1">
      <c r="E531" s="58"/>
      <c r="G531" s="6"/>
    </row>
    <row r="532" ht="15.75" customHeight="1">
      <c r="E532" s="58"/>
      <c r="G532" s="6"/>
    </row>
    <row r="533" ht="15.75" customHeight="1">
      <c r="E533" s="58"/>
      <c r="G533" s="6"/>
    </row>
    <row r="534" ht="15.75" customHeight="1">
      <c r="E534" s="58"/>
      <c r="G534" s="6"/>
    </row>
    <row r="535" ht="15.75" customHeight="1">
      <c r="E535" s="58"/>
      <c r="G535" s="6"/>
    </row>
    <row r="536" ht="15.75" customHeight="1">
      <c r="E536" s="58"/>
      <c r="G536" s="6"/>
    </row>
    <row r="537" ht="15.75" customHeight="1">
      <c r="E537" s="58"/>
      <c r="G537" s="6"/>
    </row>
    <row r="538" ht="15.75" customHeight="1">
      <c r="E538" s="58"/>
      <c r="G538" s="6"/>
    </row>
    <row r="539" ht="15.75" customHeight="1">
      <c r="E539" s="58"/>
      <c r="G539" s="6"/>
    </row>
    <row r="540" ht="15.75" customHeight="1">
      <c r="E540" s="58"/>
      <c r="G540" s="6"/>
    </row>
    <row r="541" ht="15.75" customHeight="1">
      <c r="E541" s="58"/>
      <c r="G541" s="6"/>
    </row>
    <row r="542" ht="15.75" customHeight="1">
      <c r="E542" s="58"/>
      <c r="G542" s="6"/>
    </row>
    <row r="543" ht="15.75" customHeight="1">
      <c r="E543" s="58"/>
      <c r="G543" s="6"/>
    </row>
    <row r="544" ht="15.75" customHeight="1">
      <c r="E544" s="58"/>
      <c r="G544" s="6"/>
    </row>
    <row r="545" ht="15.75" customHeight="1">
      <c r="E545" s="58"/>
      <c r="G545" s="6"/>
    </row>
    <row r="546" ht="15.75" customHeight="1">
      <c r="E546" s="58"/>
      <c r="G546" s="6"/>
    </row>
    <row r="547" ht="15.75" customHeight="1">
      <c r="E547" s="58"/>
      <c r="G547" s="6"/>
    </row>
    <row r="548" ht="15.75" customHeight="1">
      <c r="E548" s="58"/>
      <c r="G548" s="6"/>
    </row>
    <row r="549" ht="15.75" customHeight="1">
      <c r="E549" s="58"/>
      <c r="G549" s="6"/>
    </row>
    <row r="550" ht="15.75" customHeight="1">
      <c r="E550" s="58"/>
      <c r="G550" s="6"/>
    </row>
    <row r="551" ht="15.75" customHeight="1">
      <c r="E551" s="58"/>
      <c r="G551" s="6"/>
    </row>
    <row r="552" ht="15.75" customHeight="1">
      <c r="E552" s="58"/>
      <c r="G552" s="6"/>
    </row>
    <row r="553" ht="15.75" customHeight="1">
      <c r="E553" s="58"/>
      <c r="G553" s="6"/>
    </row>
    <row r="554" ht="15.75" customHeight="1">
      <c r="E554" s="58"/>
      <c r="G554" s="6"/>
    </row>
    <row r="555" ht="15.75" customHeight="1">
      <c r="E555" s="58"/>
      <c r="G555" s="6"/>
    </row>
    <row r="556" ht="15.75" customHeight="1">
      <c r="E556" s="58"/>
      <c r="G556" s="6"/>
    </row>
    <row r="557" ht="15.75" customHeight="1">
      <c r="E557" s="58"/>
      <c r="G557" s="6"/>
    </row>
    <row r="558" ht="15.75" customHeight="1">
      <c r="E558" s="58"/>
      <c r="G558" s="6"/>
    </row>
    <row r="559" ht="15.75" customHeight="1">
      <c r="E559" s="58"/>
      <c r="G559" s="6"/>
    </row>
    <row r="560" ht="15.75" customHeight="1">
      <c r="E560" s="58"/>
      <c r="G560" s="6"/>
    </row>
    <row r="561" ht="15.75" customHeight="1">
      <c r="E561" s="58"/>
      <c r="G561" s="6"/>
    </row>
    <row r="562" ht="15.75" customHeight="1">
      <c r="E562" s="58"/>
      <c r="G562" s="6"/>
    </row>
    <row r="563" ht="15.75" customHeight="1">
      <c r="E563" s="58"/>
      <c r="G563" s="6"/>
    </row>
    <row r="564" ht="15.75" customHeight="1">
      <c r="E564" s="58"/>
      <c r="G564" s="6"/>
    </row>
    <row r="565" ht="15.75" customHeight="1">
      <c r="E565" s="58"/>
      <c r="G565" s="6"/>
    </row>
    <row r="566" ht="15.75" customHeight="1">
      <c r="E566" s="58"/>
      <c r="G566" s="6"/>
    </row>
    <row r="567" ht="15.75" customHeight="1">
      <c r="E567" s="58"/>
      <c r="G567" s="6"/>
    </row>
    <row r="568" ht="15.75" customHeight="1">
      <c r="E568" s="58"/>
      <c r="G568" s="6"/>
    </row>
    <row r="569" ht="15.75" customHeight="1">
      <c r="E569" s="58"/>
      <c r="G569" s="6"/>
    </row>
    <row r="570" ht="15.75" customHeight="1">
      <c r="E570" s="58"/>
      <c r="G570" s="6"/>
    </row>
    <row r="571" ht="15.75" customHeight="1">
      <c r="E571" s="58"/>
      <c r="G571" s="6"/>
    </row>
    <row r="572" ht="15.75" customHeight="1">
      <c r="E572" s="58"/>
      <c r="G572" s="6"/>
    </row>
    <row r="573" ht="15.75" customHeight="1">
      <c r="E573" s="58"/>
      <c r="G573" s="6"/>
    </row>
    <row r="574" ht="15.75" customHeight="1">
      <c r="E574" s="58"/>
      <c r="G574" s="6"/>
    </row>
    <row r="575" ht="15.75" customHeight="1">
      <c r="E575" s="58"/>
      <c r="G575" s="6"/>
    </row>
    <row r="576" ht="15.75" customHeight="1">
      <c r="E576" s="58"/>
      <c r="G576" s="6"/>
    </row>
    <row r="577" ht="15.75" customHeight="1">
      <c r="E577" s="58"/>
      <c r="G577" s="6"/>
    </row>
    <row r="578" ht="15.75" customHeight="1">
      <c r="E578" s="58"/>
      <c r="G578" s="6"/>
    </row>
    <row r="579" ht="15.75" customHeight="1">
      <c r="E579" s="58"/>
      <c r="G579" s="6"/>
    </row>
    <row r="580" ht="15.75" customHeight="1">
      <c r="E580" s="58"/>
      <c r="G580" s="6"/>
    </row>
    <row r="581" ht="15.75" customHeight="1">
      <c r="E581" s="58"/>
      <c r="G581" s="6"/>
    </row>
    <row r="582" ht="15.75" customHeight="1">
      <c r="E582" s="58"/>
      <c r="G582" s="6"/>
    </row>
    <row r="583" ht="15.75" customHeight="1">
      <c r="E583" s="58"/>
      <c r="G583" s="6"/>
    </row>
    <row r="584" ht="15.75" customHeight="1">
      <c r="E584" s="58"/>
      <c r="G584" s="6"/>
    </row>
    <row r="585" ht="15.75" customHeight="1">
      <c r="E585" s="58"/>
      <c r="G585" s="6"/>
    </row>
    <row r="586" ht="15.75" customHeight="1">
      <c r="E586" s="58"/>
      <c r="G586" s="6"/>
    </row>
    <row r="587" ht="15.75" customHeight="1">
      <c r="E587" s="58"/>
      <c r="G587" s="6"/>
    </row>
    <row r="588" ht="15.75" customHeight="1">
      <c r="E588" s="58"/>
      <c r="G588" s="6"/>
    </row>
    <row r="589" ht="15.75" customHeight="1">
      <c r="E589" s="58"/>
      <c r="G589" s="6"/>
    </row>
    <row r="590" ht="15.75" customHeight="1">
      <c r="E590" s="58"/>
      <c r="G590" s="6"/>
    </row>
    <row r="591" ht="15.75" customHeight="1">
      <c r="E591" s="58"/>
      <c r="G591" s="6"/>
    </row>
    <row r="592" ht="15.75" customHeight="1">
      <c r="E592" s="58"/>
      <c r="G592" s="6"/>
    </row>
    <row r="593" ht="15.75" customHeight="1">
      <c r="E593" s="58"/>
      <c r="G593" s="6"/>
    </row>
    <row r="594" ht="15.75" customHeight="1">
      <c r="E594" s="58"/>
      <c r="G594" s="6"/>
    </row>
    <row r="595" ht="15.75" customHeight="1">
      <c r="E595" s="58"/>
      <c r="G595" s="6"/>
    </row>
    <row r="596" ht="15.75" customHeight="1">
      <c r="E596" s="58"/>
      <c r="G596" s="6"/>
    </row>
    <row r="597" ht="15.75" customHeight="1">
      <c r="E597" s="58"/>
      <c r="G597" s="6"/>
    </row>
    <row r="598" ht="15.75" customHeight="1">
      <c r="E598" s="58"/>
      <c r="G598" s="6"/>
    </row>
    <row r="599" ht="15.75" customHeight="1">
      <c r="E599" s="58"/>
      <c r="G599" s="6"/>
    </row>
    <row r="600" ht="15.75" customHeight="1">
      <c r="E600" s="58"/>
      <c r="G600" s="6"/>
    </row>
    <row r="601" ht="15.75" customHeight="1">
      <c r="E601" s="58"/>
      <c r="G601" s="6"/>
    </row>
    <row r="602" ht="15.75" customHeight="1">
      <c r="E602" s="58"/>
      <c r="G602" s="6"/>
    </row>
    <row r="603" ht="15.75" customHeight="1">
      <c r="E603" s="58"/>
      <c r="G603" s="6"/>
    </row>
    <row r="604" ht="15.75" customHeight="1">
      <c r="E604" s="58"/>
      <c r="G604" s="6"/>
    </row>
    <row r="605" ht="15.75" customHeight="1">
      <c r="E605" s="58"/>
      <c r="G605" s="6"/>
    </row>
    <row r="606" ht="15.75" customHeight="1">
      <c r="E606" s="58"/>
      <c r="G606" s="6"/>
    </row>
    <row r="607" ht="15.75" customHeight="1">
      <c r="E607" s="58"/>
      <c r="G607" s="6"/>
    </row>
    <row r="608" ht="15.75" customHeight="1">
      <c r="E608" s="58"/>
      <c r="G608" s="6"/>
    </row>
    <row r="609" ht="15.75" customHeight="1">
      <c r="E609" s="58"/>
      <c r="G609" s="6"/>
    </row>
    <row r="610" ht="15.75" customHeight="1">
      <c r="E610" s="58"/>
      <c r="G610" s="6"/>
    </row>
    <row r="611" ht="15.75" customHeight="1">
      <c r="E611" s="58"/>
      <c r="G611" s="6"/>
    </row>
    <row r="612" ht="15.75" customHeight="1">
      <c r="E612" s="58"/>
      <c r="G612" s="6"/>
    </row>
    <row r="613" ht="15.75" customHeight="1">
      <c r="E613" s="58"/>
      <c r="G613" s="6"/>
    </row>
    <row r="614" ht="15.75" customHeight="1">
      <c r="E614" s="58"/>
      <c r="G614" s="6"/>
    </row>
    <row r="615" ht="15.75" customHeight="1">
      <c r="E615" s="58"/>
      <c r="G615" s="6"/>
    </row>
    <row r="616" ht="15.75" customHeight="1">
      <c r="E616" s="58"/>
      <c r="G616" s="6"/>
    </row>
    <row r="617" ht="15.75" customHeight="1">
      <c r="E617" s="58"/>
      <c r="G617" s="6"/>
    </row>
    <row r="618" ht="15.75" customHeight="1">
      <c r="E618" s="58"/>
      <c r="G618" s="6"/>
    </row>
    <row r="619" ht="15.75" customHeight="1">
      <c r="E619" s="58"/>
      <c r="G619" s="6"/>
    </row>
    <row r="620" ht="15.75" customHeight="1">
      <c r="E620" s="58"/>
      <c r="G620" s="6"/>
    </row>
    <row r="621" ht="15.75" customHeight="1">
      <c r="E621" s="58"/>
      <c r="G621" s="6"/>
    </row>
    <row r="622" ht="15.75" customHeight="1">
      <c r="E622" s="58"/>
      <c r="G622" s="6"/>
    </row>
    <row r="623" ht="15.75" customHeight="1">
      <c r="E623" s="58"/>
      <c r="G623" s="6"/>
    </row>
    <row r="624" ht="15.75" customHeight="1">
      <c r="E624" s="58"/>
      <c r="G624" s="6"/>
    </row>
    <row r="625" ht="15.75" customHeight="1">
      <c r="E625" s="58"/>
      <c r="G625" s="6"/>
    </row>
    <row r="626" ht="15.75" customHeight="1">
      <c r="E626" s="58"/>
      <c r="G626" s="6"/>
    </row>
    <row r="627" ht="15.75" customHeight="1">
      <c r="E627" s="58"/>
      <c r="G627" s="6"/>
    </row>
    <row r="628" ht="15.75" customHeight="1">
      <c r="E628" s="58"/>
      <c r="G628" s="6"/>
    </row>
    <row r="629" ht="15.75" customHeight="1">
      <c r="E629" s="58"/>
      <c r="G629" s="6"/>
    </row>
    <row r="630" ht="15.75" customHeight="1">
      <c r="E630" s="58"/>
      <c r="G630" s="6"/>
    </row>
    <row r="631" ht="15.75" customHeight="1">
      <c r="E631" s="58"/>
      <c r="G631" s="6"/>
    </row>
    <row r="632" ht="15.75" customHeight="1">
      <c r="E632" s="58"/>
      <c r="G632" s="6"/>
    </row>
    <row r="633" ht="15.75" customHeight="1">
      <c r="E633" s="58"/>
      <c r="G633" s="6"/>
    </row>
    <row r="634" ht="15.75" customHeight="1">
      <c r="E634" s="58"/>
      <c r="G634" s="6"/>
    </row>
    <row r="635" ht="15.75" customHeight="1">
      <c r="E635" s="58"/>
      <c r="G635" s="6"/>
    </row>
    <row r="636" ht="15.75" customHeight="1">
      <c r="E636" s="58"/>
      <c r="G636" s="6"/>
    </row>
    <row r="637" ht="15.75" customHeight="1">
      <c r="E637" s="58"/>
      <c r="G637" s="6"/>
    </row>
    <row r="638" ht="15.75" customHeight="1">
      <c r="E638" s="58"/>
      <c r="G638" s="6"/>
    </row>
    <row r="639" ht="15.75" customHeight="1">
      <c r="E639" s="58"/>
      <c r="G639" s="6"/>
    </row>
    <row r="640" ht="15.75" customHeight="1">
      <c r="E640" s="58"/>
      <c r="G640" s="6"/>
    </row>
    <row r="641" ht="15.75" customHeight="1">
      <c r="E641" s="58"/>
      <c r="G641" s="6"/>
    </row>
    <row r="642" ht="15.75" customHeight="1">
      <c r="E642" s="58"/>
      <c r="G642" s="6"/>
    </row>
    <row r="643" ht="15.75" customHeight="1">
      <c r="E643" s="58"/>
      <c r="G643" s="6"/>
    </row>
    <row r="644" ht="15.75" customHeight="1">
      <c r="E644" s="58"/>
      <c r="G644" s="6"/>
    </row>
    <row r="645" ht="15.75" customHeight="1">
      <c r="E645" s="58"/>
      <c r="G645" s="6"/>
    </row>
    <row r="646" ht="15.75" customHeight="1">
      <c r="E646" s="58"/>
      <c r="G646" s="6"/>
    </row>
    <row r="647" ht="15.75" customHeight="1">
      <c r="E647" s="58"/>
      <c r="G647" s="6"/>
    </row>
    <row r="648" ht="15.75" customHeight="1">
      <c r="E648" s="58"/>
      <c r="G648" s="6"/>
    </row>
    <row r="649" ht="15.75" customHeight="1">
      <c r="E649" s="58"/>
      <c r="G649" s="6"/>
    </row>
    <row r="650" ht="15.75" customHeight="1">
      <c r="E650" s="58"/>
      <c r="G650" s="6"/>
    </row>
    <row r="651" ht="15.75" customHeight="1">
      <c r="E651" s="58"/>
      <c r="G651" s="6"/>
    </row>
    <row r="652" ht="15.75" customHeight="1">
      <c r="E652" s="58"/>
      <c r="G652" s="6"/>
    </row>
    <row r="653" ht="15.75" customHeight="1">
      <c r="E653" s="58"/>
      <c r="G653" s="6"/>
    </row>
    <row r="654" ht="15.75" customHeight="1">
      <c r="E654" s="58"/>
      <c r="G654" s="6"/>
    </row>
    <row r="655" ht="15.75" customHeight="1">
      <c r="E655" s="58"/>
      <c r="G655" s="6"/>
    </row>
    <row r="656" ht="15.75" customHeight="1">
      <c r="E656" s="58"/>
      <c r="G656" s="6"/>
    </row>
    <row r="657" ht="15.75" customHeight="1">
      <c r="E657" s="58"/>
      <c r="G657" s="6"/>
    </row>
    <row r="658" ht="15.75" customHeight="1">
      <c r="E658" s="58"/>
      <c r="G658" s="6"/>
    </row>
    <row r="659" ht="15.75" customHeight="1">
      <c r="E659" s="58"/>
      <c r="G659" s="6"/>
    </row>
    <row r="660" ht="15.75" customHeight="1">
      <c r="E660" s="58"/>
      <c r="G660" s="6"/>
    </row>
    <row r="661" ht="15.75" customHeight="1">
      <c r="E661" s="58"/>
      <c r="G661" s="6"/>
    </row>
    <row r="662" ht="15.75" customHeight="1">
      <c r="E662" s="58"/>
      <c r="G662" s="6"/>
    </row>
    <row r="663" ht="15.75" customHeight="1">
      <c r="E663" s="58"/>
      <c r="G663" s="6"/>
    </row>
    <row r="664" ht="15.75" customHeight="1">
      <c r="E664" s="58"/>
      <c r="G664" s="6"/>
    </row>
    <row r="665" ht="15.75" customHeight="1">
      <c r="E665" s="58"/>
      <c r="G665" s="6"/>
    </row>
    <row r="666" ht="15.75" customHeight="1">
      <c r="E666" s="58"/>
      <c r="G666" s="6"/>
    </row>
    <row r="667" ht="15.75" customHeight="1">
      <c r="E667" s="58"/>
      <c r="G667" s="6"/>
    </row>
    <row r="668" ht="15.75" customHeight="1">
      <c r="E668" s="58"/>
      <c r="G668" s="6"/>
    </row>
    <row r="669" ht="15.75" customHeight="1">
      <c r="E669" s="58"/>
      <c r="G669" s="6"/>
    </row>
    <row r="670" ht="15.75" customHeight="1">
      <c r="E670" s="58"/>
      <c r="G670" s="6"/>
    </row>
    <row r="671" ht="15.75" customHeight="1">
      <c r="E671" s="58"/>
      <c r="G671" s="6"/>
    </row>
    <row r="672" ht="15.75" customHeight="1">
      <c r="E672" s="58"/>
      <c r="G672" s="6"/>
    </row>
    <row r="673" ht="15.75" customHeight="1">
      <c r="E673" s="58"/>
      <c r="G673" s="6"/>
    </row>
    <row r="674" ht="15.75" customHeight="1">
      <c r="E674" s="58"/>
      <c r="G674" s="6"/>
    </row>
    <row r="675" ht="15.75" customHeight="1">
      <c r="E675" s="58"/>
      <c r="G675" s="6"/>
    </row>
    <row r="676" ht="15.75" customHeight="1">
      <c r="E676" s="58"/>
      <c r="G676" s="6"/>
    </row>
    <row r="677" ht="15.75" customHeight="1">
      <c r="E677" s="58"/>
      <c r="G677" s="6"/>
    </row>
    <row r="678" ht="15.75" customHeight="1">
      <c r="E678" s="58"/>
      <c r="G678" s="6"/>
    </row>
    <row r="679" ht="15.75" customHeight="1">
      <c r="E679" s="58"/>
      <c r="G679" s="6"/>
    </row>
    <row r="680" ht="15.75" customHeight="1">
      <c r="E680" s="58"/>
      <c r="G680" s="6"/>
    </row>
    <row r="681" ht="15.75" customHeight="1">
      <c r="E681" s="58"/>
      <c r="G681" s="6"/>
    </row>
    <row r="682" ht="15.75" customHeight="1">
      <c r="E682" s="58"/>
      <c r="G682" s="6"/>
    </row>
    <row r="683" ht="15.75" customHeight="1">
      <c r="E683" s="58"/>
      <c r="G683" s="6"/>
    </row>
    <row r="684" ht="15.75" customHeight="1">
      <c r="E684" s="58"/>
      <c r="G684" s="6"/>
    </row>
    <row r="685" ht="15.75" customHeight="1">
      <c r="E685" s="58"/>
      <c r="G685" s="6"/>
    </row>
    <row r="686" ht="15.75" customHeight="1">
      <c r="E686" s="58"/>
      <c r="G686" s="6"/>
    </row>
    <row r="687" ht="15.75" customHeight="1">
      <c r="E687" s="58"/>
      <c r="G687" s="6"/>
    </row>
    <row r="688" ht="15.75" customHeight="1">
      <c r="E688" s="58"/>
      <c r="G688" s="6"/>
    </row>
    <row r="689" ht="15.75" customHeight="1">
      <c r="E689" s="58"/>
      <c r="G689" s="6"/>
    </row>
    <row r="690" ht="15.75" customHeight="1">
      <c r="E690" s="58"/>
      <c r="G690" s="6"/>
    </row>
    <row r="691" ht="15.75" customHeight="1">
      <c r="E691" s="58"/>
      <c r="G691" s="6"/>
    </row>
    <row r="692" ht="15.75" customHeight="1">
      <c r="E692" s="58"/>
      <c r="G692" s="6"/>
    </row>
    <row r="693" ht="15.75" customHeight="1">
      <c r="E693" s="58"/>
      <c r="G693" s="6"/>
    </row>
    <row r="694" ht="15.75" customHeight="1">
      <c r="E694" s="58"/>
      <c r="G694" s="6"/>
    </row>
    <row r="695" ht="15.75" customHeight="1">
      <c r="E695" s="58"/>
      <c r="G695" s="6"/>
    </row>
    <row r="696" ht="15.75" customHeight="1">
      <c r="E696" s="58"/>
      <c r="G696" s="6"/>
    </row>
    <row r="697" ht="15.75" customHeight="1">
      <c r="E697" s="58"/>
      <c r="G697" s="6"/>
    </row>
    <row r="698" ht="15.75" customHeight="1">
      <c r="E698" s="58"/>
      <c r="G698" s="6"/>
    </row>
    <row r="699" ht="15.75" customHeight="1">
      <c r="E699" s="58"/>
      <c r="G699" s="6"/>
    </row>
    <row r="700" ht="15.75" customHeight="1">
      <c r="E700" s="58"/>
      <c r="G700" s="6"/>
    </row>
    <row r="701" ht="15.75" customHeight="1">
      <c r="E701" s="58"/>
      <c r="G701" s="6"/>
    </row>
    <row r="702" ht="15.75" customHeight="1">
      <c r="E702" s="58"/>
      <c r="G702" s="6"/>
    </row>
    <row r="703" ht="15.75" customHeight="1">
      <c r="E703" s="58"/>
      <c r="G703" s="6"/>
    </row>
    <row r="704" ht="15.75" customHeight="1">
      <c r="E704" s="58"/>
      <c r="G704" s="6"/>
    </row>
    <row r="705" ht="15.75" customHeight="1">
      <c r="E705" s="58"/>
      <c r="G705" s="6"/>
    </row>
    <row r="706" ht="15.75" customHeight="1">
      <c r="E706" s="58"/>
      <c r="G706" s="6"/>
    </row>
    <row r="707" ht="15.75" customHeight="1">
      <c r="E707" s="58"/>
      <c r="G707" s="6"/>
    </row>
    <row r="708" ht="15.75" customHeight="1">
      <c r="E708" s="58"/>
      <c r="G708" s="6"/>
    </row>
    <row r="709" ht="15.75" customHeight="1">
      <c r="E709" s="58"/>
      <c r="G709" s="6"/>
    </row>
    <row r="710" ht="15.75" customHeight="1">
      <c r="E710" s="58"/>
      <c r="G710" s="6"/>
    </row>
    <row r="711" ht="15.75" customHeight="1">
      <c r="E711" s="58"/>
      <c r="G711" s="6"/>
    </row>
    <row r="712" ht="15.75" customHeight="1">
      <c r="E712" s="58"/>
      <c r="G712" s="6"/>
    </row>
    <row r="713" ht="15.75" customHeight="1">
      <c r="E713" s="58"/>
      <c r="G713" s="6"/>
    </row>
    <row r="714" ht="15.75" customHeight="1">
      <c r="E714" s="58"/>
      <c r="G714" s="6"/>
    </row>
    <row r="715" ht="15.75" customHeight="1">
      <c r="E715" s="58"/>
      <c r="G715" s="6"/>
    </row>
    <row r="716" ht="15.75" customHeight="1">
      <c r="E716" s="58"/>
      <c r="G716" s="6"/>
    </row>
    <row r="717" ht="15.75" customHeight="1">
      <c r="E717" s="58"/>
      <c r="G717" s="6"/>
    </row>
    <row r="718" ht="15.75" customHeight="1">
      <c r="E718" s="58"/>
      <c r="G718" s="6"/>
    </row>
    <row r="719" ht="15.75" customHeight="1">
      <c r="E719" s="58"/>
      <c r="G719" s="6"/>
    </row>
    <row r="720" ht="15.75" customHeight="1">
      <c r="E720" s="58"/>
      <c r="G720" s="6"/>
    </row>
    <row r="721" ht="15.75" customHeight="1">
      <c r="E721" s="58"/>
      <c r="G721" s="6"/>
    </row>
    <row r="722" ht="15.75" customHeight="1">
      <c r="E722" s="58"/>
      <c r="G722" s="6"/>
    </row>
    <row r="723" ht="15.75" customHeight="1">
      <c r="E723" s="58"/>
      <c r="G723" s="6"/>
    </row>
    <row r="724" ht="15.75" customHeight="1">
      <c r="E724" s="58"/>
      <c r="G724" s="6"/>
    </row>
    <row r="725" ht="15.75" customHeight="1">
      <c r="E725" s="58"/>
      <c r="G725" s="6"/>
    </row>
    <row r="726" ht="15.75" customHeight="1">
      <c r="E726" s="58"/>
      <c r="G726" s="6"/>
    </row>
    <row r="727" ht="15.75" customHeight="1">
      <c r="E727" s="58"/>
      <c r="G727" s="6"/>
    </row>
    <row r="728" ht="15.75" customHeight="1">
      <c r="E728" s="58"/>
      <c r="G728" s="6"/>
    </row>
    <row r="729" ht="15.75" customHeight="1">
      <c r="E729" s="58"/>
      <c r="G729" s="6"/>
    </row>
    <row r="730" ht="15.75" customHeight="1">
      <c r="E730" s="58"/>
      <c r="G730" s="6"/>
    </row>
    <row r="731" ht="15.75" customHeight="1">
      <c r="E731" s="58"/>
      <c r="G731" s="6"/>
    </row>
    <row r="732" ht="15.75" customHeight="1">
      <c r="E732" s="58"/>
      <c r="G732" s="6"/>
    </row>
    <row r="733" ht="15.75" customHeight="1">
      <c r="E733" s="58"/>
      <c r="G733" s="6"/>
    </row>
    <row r="734" ht="15.75" customHeight="1">
      <c r="E734" s="58"/>
      <c r="G734" s="6"/>
    </row>
    <row r="735" ht="15.75" customHeight="1">
      <c r="E735" s="58"/>
      <c r="G735" s="6"/>
    </row>
    <row r="736" ht="15.75" customHeight="1">
      <c r="E736" s="58"/>
      <c r="G736" s="6"/>
    </row>
    <row r="737" ht="15.75" customHeight="1">
      <c r="E737" s="58"/>
      <c r="G737" s="6"/>
    </row>
    <row r="738" ht="15.75" customHeight="1">
      <c r="E738" s="58"/>
      <c r="G738" s="6"/>
    </row>
    <row r="739" ht="15.75" customHeight="1">
      <c r="E739" s="58"/>
      <c r="G739" s="6"/>
    </row>
    <row r="740" ht="15.75" customHeight="1">
      <c r="E740" s="58"/>
      <c r="G740" s="6"/>
    </row>
    <row r="741" ht="15.75" customHeight="1">
      <c r="E741" s="58"/>
      <c r="G741" s="6"/>
    </row>
    <row r="742" ht="15.75" customHeight="1">
      <c r="E742" s="58"/>
      <c r="G742" s="6"/>
    </row>
    <row r="743" ht="15.75" customHeight="1">
      <c r="E743" s="58"/>
      <c r="G743" s="6"/>
    </row>
    <row r="744" ht="15.75" customHeight="1">
      <c r="E744" s="58"/>
      <c r="G744" s="6"/>
    </row>
    <row r="745" ht="15.75" customHeight="1">
      <c r="E745" s="58"/>
      <c r="G745" s="6"/>
    </row>
    <row r="746" ht="15.75" customHeight="1">
      <c r="E746" s="58"/>
      <c r="G746" s="6"/>
    </row>
    <row r="747" ht="15.75" customHeight="1">
      <c r="E747" s="58"/>
      <c r="G747" s="6"/>
    </row>
    <row r="748" ht="15.75" customHeight="1">
      <c r="E748" s="58"/>
      <c r="G748" s="6"/>
    </row>
    <row r="749" ht="15.75" customHeight="1">
      <c r="E749" s="58"/>
      <c r="G749" s="6"/>
    </row>
    <row r="750" ht="15.75" customHeight="1">
      <c r="E750" s="58"/>
      <c r="G750" s="6"/>
    </row>
    <row r="751" ht="15.75" customHeight="1">
      <c r="E751" s="58"/>
      <c r="G751" s="6"/>
    </row>
    <row r="752" ht="15.75" customHeight="1">
      <c r="E752" s="58"/>
      <c r="G752" s="6"/>
    </row>
    <row r="753" ht="15.75" customHeight="1">
      <c r="E753" s="58"/>
      <c r="G753" s="6"/>
    </row>
    <row r="754" ht="15.75" customHeight="1">
      <c r="E754" s="58"/>
      <c r="G754" s="6"/>
    </row>
    <row r="755" ht="15.75" customHeight="1">
      <c r="E755" s="58"/>
      <c r="G755" s="6"/>
    </row>
    <row r="756" ht="15.75" customHeight="1">
      <c r="E756" s="58"/>
      <c r="G756" s="6"/>
    </row>
    <row r="757" ht="15.75" customHeight="1">
      <c r="E757" s="58"/>
      <c r="G757" s="6"/>
    </row>
    <row r="758" ht="15.75" customHeight="1">
      <c r="E758" s="58"/>
      <c r="G758" s="6"/>
    </row>
    <row r="759" ht="15.75" customHeight="1">
      <c r="E759" s="58"/>
      <c r="G759" s="6"/>
    </row>
    <row r="760" ht="15.75" customHeight="1">
      <c r="E760" s="58"/>
      <c r="G760" s="6"/>
    </row>
    <row r="761" ht="15.75" customHeight="1">
      <c r="E761" s="58"/>
      <c r="G761" s="6"/>
    </row>
    <row r="762" ht="15.75" customHeight="1">
      <c r="E762" s="58"/>
      <c r="G762" s="6"/>
    </row>
    <row r="763" ht="15.75" customHeight="1">
      <c r="E763" s="58"/>
      <c r="G763" s="6"/>
    </row>
    <row r="764" ht="15.75" customHeight="1">
      <c r="E764" s="58"/>
      <c r="G764" s="6"/>
    </row>
    <row r="765" ht="15.75" customHeight="1">
      <c r="E765" s="58"/>
      <c r="G765" s="6"/>
    </row>
    <row r="766" ht="15.75" customHeight="1">
      <c r="E766" s="58"/>
      <c r="G766" s="6"/>
    </row>
    <row r="767" ht="15.75" customHeight="1">
      <c r="E767" s="58"/>
      <c r="G767" s="6"/>
    </row>
    <row r="768" ht="15.75" customHeight="1">
      <c r="E768" s="58"/>
      <c r="G768" s="6"/>
    </row>
    <row r="769" ht="15.75" customHeight="1">
      <c r="E769" s="58"/>
      <c r="G769" s="6"/>
    </row>
    <row r="770" ht="15.75" customHeight="1">
      <c r="E770" s="58"/>
      <c r="G770" s="6"/>
    </row>
    <row r="771" ht="15.75" customHeight="1">
      <c r="E771" s="58"/>
      <c r="G771" s="6"/>
    </row>
    <row r="772" ht="15.75" customHeight="1">
      <c r="E772" s="58"/>
      <c r="G772" s="6"/>
    </row>
    <row r="773" ht="15.75" customHeight="1">
      <c r="E773" s="58"/>
      <c r="G773" s="6"/>
    </row>
    <row r="774" ht="15.75" customHeight="1">
      <c r="E774" s="58"/>
      <c r="G774" s="6"/>
    </row>
    <row r="775" ht="15.75" customHeight="1">
      <c r="E775" s="58"/>
      <c r="G775" s="6"/>
    </row>
    <row r="776" ht="15.75" customHeight="1">
      <c r="E776" s="58"/>
      <c r="G776" s="6"/>
    </row>
    <row r="777" ht="15.75" customHeight="1">
      <c r="E777" s="58"/>
      <c r="G777" s="6"/>
    </row>
    <row r="778" ht="15.75" customHeight="1">
      <c r="E778" s="58"/>
      <c r="G778" s="6"/>
    </row>
    <row r="779" ht="15.75" customHeight="1">
      <c r="E779" s="58"/>
      <c r="G779" s="6"/>
    </row>
    <row r="780" ht="15.75" customHeight="1">
      <c r="E780" s="58"/>
      <c r="G780" s="6"/>
    </row>
    <row r="781" ht="15.75" customHeight="1">
      <c r="E781" s="58"/>
      <c r="G781" s="6"/>
    </row>
    <row r="782" ht="15.75" customHeight="1">
      <c r="E782" s="58"/>
      <c r="G782" s="6"/>
    </row>
    <row r="783" ht="15.75" customHeight="1">
      <c r="E783" s="58"/>
      <c r="G783" s="6"/>
    </row>
    <row r="784" ht="15.75" customHeight="1">
      <c r="E784" s="58"/>
      <c r="G784" s="6"/>
    </row>
    <row r="785" ht="15.75" customHeight="1">
      <c r="E785" s="58"/>
      <c r="G785" s="6"/>
    </row>
    <row r="786" ht="15.75" customHeight="1">
      <c r="E786" s="58"/>
      <c r="G786" s="6"/>
    </row>
    <row r="787" ht="15.75" customHeight="1">
      <c r="E787" s="58"/>
      <c r="G787" s="6"/>
    </row>
    <row r="788" ht="15.75" customHeight="1">
      <c r="E788" s="58"/>
      <c r="G788" s="6"/>
    </row>
    <row r="789" ht="15.75" customHeight="1">
      <c r="E789" s="58"/>
      <c r="G789" s="6"/>
    </row>
    <row r="790" ht="15.75" customHeight="1">
      <c r="E790" s="58"/>
      <c r="G790" s="6"/>
    </row>
    <row r="791" ht="15.75" customHeight="1">
      <c r="E791" s="58"/>
      <c r="G791" s="6"/>
    </row>
    <row r="792" ht="15.75" customHeight="1">
      <c r="E792" s="58"/>
      <c r="G792" s="6"/>
    </row>
    <row r="793" ht="15.75" customHeight="1">
      <c r="E793" s="58"/>
      <c r="G793" s="6"/>
    </row>
    <row r="794" ht="15.75" customHeight="1">
      <c r="E794" s="58"/>
      <c r="G794" s="6"/>
    </row>
    <row r="795" ht="15.75" customHeight="1">
      <c r="E795" s="58"/>
      <c r="G795" s="6"/>
    </row>
    <row r="796" ht="15.75" customHeight="1">
      <c r="E796" s="58"/>
      <c r="G796" s="6"/>
    </row>
    <row r="797" ht="15.75" customHeight="1">
      <c r="E797" s="58"/>
      <c r="G797" s="6"/>
    </row>
    <row r="798" ht="15.75" customHeight="1">
      <c r="E798" s="58"/>
      <c r="G798" s="6"/>
    </row>
    <row r="799" ht="15.75" customHeight="1">
      <c r="E799" s="58"/>
      <c r="G799" s="6"/>
    </row>
    <row r="800" ht="15.75" customHeight="1">
      <c r="E800" s="58"/>
      <c r="G800" s="6"/>
    </row>
    <row r="801" ht="15.75" customHeight="1">
      <c r="E801" s="58"/>
      <c r="G801" s="6"/>
    </row>
    <row r="802" ht="15.75" customHeight="1">
      <c r="E802" s="58"/>
      <c r="G802" s="6"/>
    </row>
    <row r="803" ht="15.75" customHeight="1">
      <c r="E803" s="58"/>
      <c r="G803" s="6"/>
    </row>
    <row r="804" ht="15.75" customHeight="1">
      <c r="E804" s="58"/>
      <c r="G804" s="6"/>
    </row>
    <row r="805" ht="15.75" customHeight="1">
      <c r="E805" s="58"/>
      <c r="G805" s="6"/>
    </row>
    <row r="806" ht="15.75" customHeight="1">
      <c r="E806" s="58"/>
      <c r="G806" s="6"/>
    </row>
    <row r="807" ht="15.75" customHeight="1">
      <c r="E807" s="58"/>
      <c r="G807" s="6"/>
    </row>
    <row r="808" ht="15.75" customHeight="1">
      <c r="E808" s="58"/>
      <c r="G808" s="6"/>
    </row>
    <row r="809" ht="15.75" customHeight="1">
      <c r="E809" s="58"/>
      <c r="G809" s="6"/>
    </row>
    <row r="810" ht="15.75" customHeight="1">
      <c r="E810" s="58"/>
      <c r="G810" s="6"/>
    </row>
    <row r="811" ht="15.75" customHeight="1">
      <c r="E811" s="58"/>
      <c r="G811" s="6"/>
    </row>
    <row r="812" ht="15.75" customHeight="1">
      <c r="E812" s="58"/>
      <c r="G812" s="6"/>
    </row>
    <row r="813" ht="15.75" customHeight="1">
      <c r="E813" s="58"/>
      <c r="G813" s="6"/>
    </row>
    <row r="814" ht="15.75" customHeight="1">
      <c r="E814" s="58"/>
      <c r="G814" s="6"/>
    </row>
    <row r="815" ht="15.75" customHeight="1">
      <c r="E815" s="58"/>
      <c r="G815" s="6"/>
    </row>
    <row r="816" ht="15.75" customHeight="1">
      <c r="E816" s="58"/>
      <c r="G816" s="6"/>
    </row>
    <row r="817" ht="15.75" customHeight="1">
      <c r="E817" s="58"/>
      <c r="G817" s="6"/>
    </row>
    <row r="818" ht="15.75" customHeight="1">
      <c r="E818" s="58"/>
      <c r="G818" s="6"/>
    </row>
    <row r="819" ht="15.75" customHeight="1">
      <c r="E819" s="58"/>
      <c r="G819" s="6"/>
    </row>
    <row r="820" ht="15.75" customHeight="1">
      <c r="E820" s="58"/>
      <c r="G820" s="6"/>
    </row>
    <row r="821" ht="15.75" customHeight="1">
      <c r="E821" s="58"/>
      <c r="G821" s="6"/>
    </row>
    <row r="822" ht="15.75" customHeight="1">
      <c r="E822" s="58"/>
      <c r="G822" s="6"/>
    </row>
    <row r="823" ht="15.75" customHeight="1">
      <c r="E823" s="58"/>
      <c r="G823" s="6"/>
    </row>
    <row r="824" ht="15.75" customHeight="1">
      <c r="E824" s="58"/>
      <c r="G824" s="6"/>
    </row>
    <row r="825" ht="15.75" customHeight="1">
      <c r="E825" s="58"/>
      <c r="G825" s="6"/>
    </row>
    <row r="826" ht="15.75" customHeight="1">
      <c r="E826" s="58"/>
      <c r="G826" s="6"/>
    </row>
    <row r="827" ht="15.75" customHeight="1">
      <c r="E827" s="58"/>
      <c r="G827" s="6"/>
    </row>
    <row r="828" ht="15.75" customHeight="1">
      <c r="E828" s="58"/>
      <c r="G828" s="6"/>
    </row>
    <row r="829" ht="15.75" customHeight="1">
      <c r="E829" s="58"/>
      <c r="G829" s="6"/>
    </row>
    <row r="830" ht="15.75" customHeight="1">
      <c r="E830" s="58"/>
      <c r="G830" s="6"/>
    </row>
    <row r="831" ht="15.75" customHeight="1">
      <c r="E831" s="58"/>
      <c r="G831" s="6"/>
    </row>
    <row r="832" ht="15.75" customHeight="1">
      <c r="E832" s="58"/>
      <c r="G832" s="6"/>
    </row>
    <row r="833" ht="15.75" customHeight="1">
      <c r="E833" s="58"/>
      <c r="G833" s="6"/>
    </row>
    <row r="834" ht="15.75" customHeight="1">
      <c r="E834" s="58"/>
      <c r="G834" s="6"/>
    </row>
    <row r="835" ht="15.75" customHeight="1">
      <c r="E835" s="58"/>
      <c r="G835" s="6"/>
    </row>
    <row r="836" ht="15.75" customHeight="1">
      <c r="E836" s="58"/>
      <c r="G836" s="6"/>
    </row>
    <row r="837" ht="15.75" customHeight="1">
      <c r="E837" s="58"/>
      <c r="G837" s="6"/>
    </row>
    <row r="838" ht="15.75" customHeight="1">
      <c r="E838" s="58"/>
      <c r="G838" s="6"/>
    </row>
    <row r="839" ht="15.75" customHeight="1">
      <c r="E839" s="58"/>
      <c r="G839" s="6"/>
    </row>
    <row r="840" ht="15.75" customHeight="1">
      <c r="E840" s="58"/>
      <c r="G840" s="6"/>
    </row>
    <row r="841" ht="15.75" customHeight="1">
      <c r="E841" s="58"/>
      <c r="G841" s="6"/>
    </row>
    <row r="842" ht="15.75" customHeight="1">
      <c r="E842" s="58"/>
      <c r="G842" s="6"/>
    </row>
    <row r="843" ht="15.75" customHeight="1">
      <c r="E843" s="58"/>
      <c r="G843" s="6"/>
    </row>
    <row r="844" ht="15.75" customHeight="1">
      <c r="E844" s="58"/>
      <c r="G844" s="6"/>
    </row>
    <row r="845" ht="15.75" customHeight="1">
      <c r="E845" s="58"/>
      <c r="G845" s="6"/>
    </row>
    <row r="846" ht="15.75" customHeight="1">
      <c r="E846" s="58"/>
      <c r="G846" s="6"/>
    </row>
    <row r="847" ht="15.75" customHeight="1">
      <c r="E847" s="58"/>
      <c r="G847" s="6"/>
    </row>
    <row r="848" ht="15.75" customHeight="1">
      <c r="E848" s="58"/>
      <c r="G848" s="6"/>
    </row>
    <row r="849" ht="15.75" customHeight="1">
      <c r="E849" s="58"/>
      <c r="G849" s="6"/>
    </row>
    <row r="850" ht="15.75" customHeight="1">
      <c r="E850" s="58"/>
      <c r="G850" s="6"/>
    </row>
    <row r="851" ht="15.75" customHeight="1">
      <c r="E851" s="58"/>
      <c r="G851" s="6"/>
    </row>
    <row r="852" ht="15.75" customHeight="1">
      <c r="E852" s="58"/>
      <c r="G852" s="6"/>
    </row>
    <row r="853" ht="15.75" customHeight="1">
      <c r="E853" s="58"/>
      <c r="G853" s="6"/>
    </row>
    <row r="854" ht="15.75" customHeight="1">
      <c r="E854" s="58"/>
      <c r="G854" s="6"/>
    </row>
    <row r="855" ht="15.75" customHeight="1">
      <c r="E855" s="58"/>
      <c r="G855" s="6"/>
    </row>
    <row r="856" ht="15.75" customHeight="1">
      <c r="E856" s="58"/>
      <c r="G856" s="6"/>
    </row>
    <row r="857" ht="15.75" customHeight="1">
      <c r="E857" s="58"/>
      <c r="G857" s="6"/>
    </row>
    <row r="858" ht="15.75" customHeight="1">
      <c r="E858" s="58"/>
      <c r="G858" s="6"/>
    </row>
    <row r="859" ht="15.75" customHeight="1">
      <c r="E859" s="58"/>
      <c r="G859" s="6"/>
    </row>
    <row r="860" ht="15.75" customHeight="1">
      <c r="E860" s="58"/>
      <c r="G860" s="6"/>
    </row>
    <row r="861" ht="15.75" customHeight="1">
      <c r="E861" s="58"/>
      <c r="G861" s="6"/>
    </row>
    <row r="862" ht="15.75" customHeight="1">
      <c r="E862" s="58"/>
      <c r="G862" s="6"/>
    </row>
    <row r="863" ht="15.75" customHeight="1">
      <c r="E863" s="58"/>
      <c r="G863" s="6"/>
    </row>
    <row r="864" ht="15.75" customHeight="1">
      <c r="E864" s="58"/>
      <c r="G864" s="6"/>
    </row>
    <row r="865" ht="15.75" customHeight="1">
      <c r="E865" s="58"/>
      <c r="G865" s="6"/>
    </row>
    <row r="866" ht="15.75" customHeight="1">
      <c r="E866" s="58"/>
      <c r="G866" s="6"/>
    </row>
    <row r="867" ht="15.75" customHeight="1">
      <c r="E867" s="58"/>
      <c r="G867" s="6"/>
    </row>
    <row r="868" ht="15.75" customHeight="1">
      <c r="E868" s="58"/>
      <c r="G868" s="6"/>
    </row>
    <row r="869" ht="15.75" customHeight="1">
      <c r="E869" s="58"/>
      <c r="G869" s="6"/>
    </row>
    <row r="870" ht="15.75" customHeight="1">
      <c r="E870" s="58"/>
      <c r="G870" s="6"/>
    </row>
    <row r="871" ht="15.75" customHeight="1">
      <c r="E871" s="58"/>
      <c r="G871" s="6"/>
    </row>
    <row r="872" ht="15.75" customHeight="1">
      <c r="E872" s="58"/>
      <c r="G872" s="6"/>
    </row>
    <row r="873" ht="15.75" customHeight="1">
      <c r="E873" s="58"/>
      <c r="G873" s="6"/>
    </row>
    <row r="874" ht="15.75" customHeight="1">
      <c r="E874" s="58"/>
      <c r="G874" s="6"/>
    </row>
    <row r="875" ht="15.75" customHeight="1">
      <c r="E875" s="58"/>
      <c r="G875" s="6"/>
    </row>
    <row r="876" ht="15.75" customHeight="1">
      <c r="E876" s="58"/>
      <c r="G876" s="6"/>
    </row>
    <row r="877" ht="15.75" customHeight="1">
      <c r="E877" s="58"/>
      <c r="G877" s="6"/>
    </row>
    <row r="878" ht="15.75" customHeight="1">
      <c r="E878" s="58"/>
      <c r="G878" s="6"/>
    </row>
    <row r="879" ht="15.75" customHeight="1">
      <c r="E879" s="58"/>
      <c r="G879" s="6"/>
    </row>
    <row r="880" ht="15.75" customHeight="1">
      <c r="E880" s="58"/>
      <c r="G880" s="6"/>
    </row>
    <row r="881" ht="15.75" customHeight="1">
      <c r="E881" s="58"/>
      <c r="G881" s="6"/>
    </row>
    <row r="882" ht="15.75" customHeight="1">
      <c r="E882" s="58"/>
      <c r="G882" s="6"/>
    </row>
    <row r="883" ht="15.75" customHeight="1">
      <c r="E883" s="58"/>
      <c r="G883" s="6"/>
    </row>
    <row r="884" ht="15.75" customHeight="1">
      <c r="E884" s="58"/>
      <c r="G884" s="6"/>
    </row>
    <row r="885" ht="15.75" customHeight="1">
      <c r="E885" s="58"/>
      <c r="G885" s="6"/>
    </row>
    <row r="886" ht="15.75" customHeight="1">
      <c r="E886" s="58"/>
      <c r="G886" s="6"/>
    </row>
    <row r="887" ht="15.75" customHeight="1">
      <c r="E887" s="58"/>
      <c r="G887" s="6"/>
    </row>
    <row r="888" ht="15.75" customHeight="1">
      <c r="E888" s="58"/>
      <c r="G888" s="6"/>
    </row>
    <row r="889" ht="15.75" customHeight="1">
      <c r="E889" s="58"/>
      <c r="G889" s="6"/>
    </row>
    <row r="890" ht="15.75" customHeight="1">
      <c r="E890" s="58"/>
      <c r="G890" s="6"/>
    </row>
    <row r="891" ht="15.75" customHeight="1">
      <c r="E891" s="58"/>
      <c r="G891" s="6"/>
    </row>
    <row r="892" ht="15.75" customHeight="1">
      <c r="E892" s="58"/>
      <c r="G892" s="6"/>
    </row>
    <row r="893" ht="15.75" customHeight="1">
      <c r="E893" s="58"/>
      <c r="G893" s="6"/>
    </row>
    <row r="894" ht="15.75" customHeight="1">
      <c r="E894" s="58"/>
      <c r="G894" s="6"/>
    </row>
    <row r="895" ht="15.75" customHeight="1">
      <c r="E895" s="58"/>
      <c r="G895" s="6"/>
    </row>
    <row r="896" ht="15.75" customHeight="1">
      <c r="E896" s="58"/>
      <c r="G896" s="6"/>
    </row>
    <row r="897" ht="15.75" customHeight="1">
      <c r="E897" s="58"/>
      <c r="G897" s="6"/>
    </row>
    <row r="898" ht="15.75" customHeight="1">
      <c r="E898" s="58"/>
      <c r="G898" s="6"/>
    </row>
    <row r="899" ht="15.75" customHeight="1">
      <c r="E899" s="58"/>
      <c r="G899" s="6"/>
    </row>
    <row r="900" ht="15.75" customHeight="1">
      <c r="E900" s="58"/>
      <c r="G900" s="6"/>
    </row>
    <row r="901" ht="15.75" customHeight="1">
      <c r="E901" s="58"/>
      <c r="G901" s="6"/>
    </row>
    <row r="902" ht="15.75" customHeight="1">
      <c r="E902" s="58"/>
      <c r="G902" s="6"/>
    </row>
    <row r="903" ht="15.75" customHeight="1">
      <c r="E903" s="58"/>
      <c r="G903" s="6"/>
    </row>
    <row r="904" ht="15.75" customHeight="1">
      <c r="E904" s="58"/>
      <c r="G904" s="6"/>
    </row>
    <row r="905" ht="15.75" customHeight="1">
      <c r="E905" s="58"/>
      <c r="G905" s="6"/>
    </row>
    <row r="906" ht="15.75" customHeight="1">
      <c r="E906" s="58"/>
      <c r="G906" s="6"/>
    </row>
    <row r="907" ht="15.75" customHeight="1">
      <c r="E907" s="58"/>
      <c r="G907" s="6"/>
    </row>
    <row r="908" ht="15.75" customHeight="1">
      <c r="E908" s="58"/>
      <c r="G908" s="6"/>
    </row>
    <row r="909" ht="15.75" customHeight="1">
      <c r="E909" s="58"/>
      <c r="G909" s="6"/>
    </row>
    <row r="910" ht="15.75" customHeight="1">
      <c r="E910" s="58"/>
      <c r="G910" s="6"/>
    </row>
    <row r="911" ht="15.75" customHeight="1">
      <c r="E911" s="58"/>
      <c r="G911" s="6"/>
    </row>
    <row r="912" ht="15.75" customHeight="1">
      <c r="E912" s="58"/>
      <c r="G912" s="6"/>
    </row>
    <row r="913" ht="15.75" customHeight="1">
      <c r="E913" s="58"/>
      <c r="G913" s="6"/>
    </row>
    <row r="914" ht="15.75" customHeight="1">
      <c r="E914" s="58"/>
      <c r="G914" s="6"/>
    </row>
    <row r="915" ht="15.75" customHeight="1">
      <c r="E915" s="58"/>
      <c r="G915" s="6"/>
    </row>
    <row r="916" ht="15.75" customHeight="1">
      <c r="E916" s="58"/>
      <c r="G916" s="6"/>
    </row>
    <row r="917" ht="15.75" customHeight="1">
      <c r="E917" s="58"/>
      <c r="G917" s="6"/>
    </row>
    <row r="918" ht="15.75" customHeight="1">
      <c r="E918" s="58"/>
      <c r="G918" s="6"/>
    </row>
    <row r="919" ht="15.75" customHeight="1">
      <c r="E919" s="58"/>
      <c r="G919" s="6"/>
    </row>
    <row r="920" ht="15.75" customHeight="1">
      <c r="E920" s="58"/>
      <c r="G920" s="6"/>
    </row>
    <row r="921" ht="15.75" customHeight="1">
      <c r="E921" s="58"/>
      <c r="G921" s="6"/>
    </row>
    <row r="922" ht="15.75" customHeight="1">
      <c r="E922" s="58"/>
      <c r="G922" s="6"/>
    </row>
    <row r="923" ht="15.75" customHeight="1">
      <c r="E923" s="58"/>
      <c r="G923" s="6"/>
    </row>
    <row r="924" ht="15.75" customHeight="1">
      <c r="E924" s="58"/>
      <c r="G924" s="6"/>
    </row>
    <row r="925" ht="15.75" customHeight="1">
      <c r="E925" s="58"/>
      <c r="G925" s="6"/>
    </row>
    <row r="926" ht="15.75" customHeight="1">
      <c r="E926" s="58"/>
      <c r="G926" s="6"/>
    </row>
    <row r="927" ht="15.75" customHeight="1">
      <c r="E927" s="58"/>
      <c r="G927" s="6"/>
    </row>
    <row r="928" ht="15.75" customHeight="1">
      <c r="E928" s="58"/>
      <c r="G928" s="6"/>
    </row>
    <row r="929" ht="15.75" customHeight="1">
      <c r="E929" s="58"/>
      <c r="G929" s="6"/>
    </row>
    <row r="930" ht="15.75" customHeight="1">
      <c r="E930" s="58"/>
      <c r="G930" s="6"/>
    </row>
    <row r="931" ht="15.75" customHeight="1">
      <c r="E931" s="58"/>
      <c r="G931" s="6"/>
    </row>
    <row r="932" ht="15.75" customHeight="1">
      <c r="E932" s="58"/>
      <c r="G932" s="6"/>
    </row>
    <row r="933" ht="15.75" customHeight="1">
      <c r="E933" s="58"/>
      <c r="G933" s="6"/>
    </row>
    <row r="934" ht="15.75" customHeight="1">
      <c r="E934" s="58"/>
      <c r="G934" s="6"/>
    </row>
    <row r="935" ht="15.75" customHeight="1">
      <c r="E935" s="58"/>
      <c r="G935" s="6"/>
    </row>
    <row r="936" ht="15.75" customHeight="1">
      <c r="E936" s="58"/>
      <c r="G936" s="6"/>
    </row>
    <row r="937" ht="15.75" customHeight="1">
      <c r="E937" s="58"/>
      <c r="G937" s="6"/>
    </row>
    <row r="938" ht="15.75" customHeight="1">
      <c r="E938" s="58"/>
      <c r="G938" s="6"/>
    </row>
    <row r="939" ht="15.75" customHeight="1">
      <c r="E939" s="58"/>
      <c r="G939" s="6"/>
    </row>
    <row r="940" ht="15.75" customHeight="1">
      <c r="E940" s="58"/>
      <c r="G940" s="6"/>
    </row>
    <row r="941" ht="15.75" customHeight="1">
      <c r="E941" s="58"/>
      <c r="G941" s="6"/>
    </row>
    <row r="942" ht="15.75" customHeight="1">
      <c r="E942" s="58"/>
      <c r="G942" s="6"/>
    </row>
    <row r="943" ht="15.75" customHeight="1">
      <c r="E943" s="58"/>
      <c r="G943" s="6"/>
    </row>
    <row r="944" ht="15.75" customHeight="1">
      <c r="E944" s="58"/>
      <c r="G944" s="6"/>
    </row>
    <row r="945" ht="15.75" customHeight="1">
      <c r="E945" s="58"/>
      <c r="G945" s="6"/>
    </row>
    <row r="946" ht="15.75" customHeight="1">
      <c r="E946" s="58"/>
      <c r="G946" s="6"/>
    </row>
    <row r="947" ht="15.75" customHeight="1">
      <c r="E947" s="58"/>
      <c r="G947" s="6"/>
    </row>
    <row r="948" ht="15.75" customHeight="1">
      <c r="E948" s="58"/>
      <c r="G948" s="6"/>
    </row>
    <row r="949" ht="15.75" customHeight="1">
      <c r="E949" s="58"/>
      <c r="G949" s="6"/>
    </row>
    <row r="950" ht="15.75" customHeight="1">
      <c r="E950" s="58"/>
      <c r="G950" s="6"/>
    </row>
    <row r="951" ht="15.75" customHeight="1">
      <c r="E951" s="58"/>
      <c r="G951" s="6"/>
    </row>
    <row r="952" ht="15.75" customHeight="1">
      <c r="E952" s="58"/>
      <c r="G952" s="6"/>
    </row>
    <row r="953" ht="15.75" customHeight="1">
      <c r="E953" s="58"/>
      <c r="G953" s="6"/>
    </row>
    <row r="954" ht="15.75" customHeight="1">
      <c r="E954" s="58"/>
      <c r="G954" s="6"/>
    </row>
    <row r="955" ht="15.75" customHeight="1">
      <c r="E955" s="58"/>
      <c r="G955" s="6"/>
    </row>
    <row r="956" ht="15.75" customHeight="1">
      <c r="E956" s="58"/>
      <c r="G956" s="6"/>
    </row>
    <row r="957" ht="15.75" customHeight="1">
      <c r="E957" s="58"/>
      <c r="G957" s="6"/>
    </row>
    <row r="958" ht="15.75" customHeight="1">
      <c r="E958" s="58"/>
      <c r="G958" s="6"/>
    </row>
    <row r="959" ht="15.75" customHeight="1">
      <c r="E959" s="58"/>
      <c r="G959" s="6"/>
    </row>
    <row r="960" ht="15.75" customHeight="1">
      <c r="E960" s="58"/>
      <c r="G960" s="6"/>
    </row>
    <row r="961" ht="15.75" customHeight="1">
      <c r="E961" s="58"/>
      <c r="G961" s="6"/>
    </row>
    <row r="962" ht="15.75" customHeight="1">
      <c r="E962" s="58"/>
      <c r="G962" s="6"/>
    </row>
    <row r="963" ht="15.75" customHeight="1">
      <c r="E963" s="58"/>
      <c r="G963" s="6"/>
    </row>
    <row r="964" ht="15.75" customHeight="1">
      <c r="E964" s="58"/>
      <c r="G964" s="6"/>
    </row>
    <row r="965" ht="15.75" customHeight="1">
      <c r="E965" s="58"/>
      <c r="G965" s="6"/>
    </row>
    <row r="966" ht="15.75" customHeight="1">
      <c r="E966" s="58"/>
      <c r="G966" s="6"/>
    </row>
    <row r="967" ht="15.75" customHeight="1">
      <c r="E967" s="58"/>
      <c r="G967" s="6"/>
    </row>
    <row r="968" ht="15.75" customHeight="1">
      <c r="E968" s="58"/>
      <c r="G968" s="6"/>
    </row>
    <row r="969" ht="15.75" customHeight="1">
      <c r="E969" s="58"/>
      <c r="G969" s="6"/>
    </row>
    <row r="970" ht="15.75" customHeight="1">
      <c r="E970" s="58"/>
      <c r="G970" s="6"/>
    </row>
    <row r="971" ht="15.75" customHeight="1">
      <c r="E971" s="58"/>
      <c r="G971" s="6"/>
    </row>
    <row r="972" ht="15.75" customHeight="1">
      <c r="E972" s="58"/>
      <c r="G972" s="6"/>
    </row>
    <row r="973" ht="15.75" customHeight="1">
      <c r="E973" s="58"/>
      <c r="G973" s="6"/>
    </row>
    <row r="974" ht="15.75" customHeight="1">
      <c r="E974" s="58"/>
      <c r="G974" s="6"/>
    </row>
    <row r="975" ht="15.75" customHeight="1">
      <c r="E975" s="58"/>
      <c r="G975" s="6"/>
    </row>
    <row r="976" ht="15.75" customHeight="1">
      <c r="E976" s="58"/>
      <c r="G976" s="6"/>
    </row>
    <row r="977" ht="15.75" customHeight="1">
      <c r="E977" s="58"/>
      <c r="G977" s="6"/>
    </row>
    <row r="978" ht="15.75" customHeight="1">
      <c r="E978" s="58"/>
      <c r="G978" s="6"/>
    </row>
    <row r="979" ht="15.75" customHeight="1">
      <c r="E979" s="58"/>
      <c r="G979" s="6"/>
    </row>
    <row r="980" ht="15.75" customHeight="1">
      <c r="E980" s="58"/>
      <c r="G980" s="6"/>
    </row>
    <row r="981" ht="15.75" customHeight="1">
      <c r="E981" s="58"/>
      <c r="G981" s="6"/>
    </row>
    <row r="982" ht="15.75" customHeight="1">
      <c r="E982" s="58"/>
      <c r="G982" s="6"/>
    </row>
    <row r="983" ht="15.75" customHeight="1">
      <c r="E983" s="58"/>
      <c r="G983" s="6"/>
    </row>
    <row r="984" ht="15.75" customHeight="1">
      <c r="E984" s="58"/>
      <c r="G984" s="6"/>
    </row>
    <row r="985" ht="15.75" customHeight="1">
      <c r="E985" s="58"/>
      <c r="G985" s="6"/>
    </row>
    <row r="986" ht="15.75" customHeight="1">
      <c r="E986" s="58"/>
      <c r="G986" s="6"/>
    </row>
    <row r="987" ht="15.75" customHeight="1">
      <c r="E987" s="58"/>
      <c r="G987" s="6"/>
    </row>
    <row r="988" ht="15.75" customHeight="1">
      <c r="E988" s="58"/>
      <c r="G988" s="6"/>
    </row>
    <row r="989" ht="15.75" customHeight="1">
      <c r="E989" s="58"/>
      <c r="G989" s="6"/>
    </row>
    <row r="990" ht="15.75" customHeight="1">
      <c r="E990" s="58"/>
      <c r="G990" s="6"/>
    </row>
    <row r="991" ht="15.75" customHeight="1">
      <c r="E991" s="58"/>
      <c r="G991" s="6"/>
    </row>
    <row r="992" ht="15.75" customHeight="1">
      <c r="E992" s="58"/>
      <c r="G992" s="6"/>
    </row>
    <row r="993" ht="15.75" customHeight="1">
      <c r="E993" s="58"/>
      <c r="G993" s="6"/>
    </row>
    <row r="994" ht="15.75" customHeight="1">
      <c r="E994" s="58"/>
      <c r="G994" s="6"/>
    </row>
    <row r="995" ht="15.75" customHeight="1">
      <c r="E995" s="58"/>
      <c r="G995" s="6"/>
    </row>
    <row r="996" ht="15.75" customHeight="1">
      <c r="E996" s="58"/>
      <c r="G996" s="6"/>
    </row>
    <row r="997" ht="15.75" customHeight="1">
      <c r="E997" s="58"/>
      <c r="G997" s="6"/>
    </row>
    <row r="998" ht="15.75" customHeight="1">
      <c r="E998" s="58"/>
      <c r="G998" s="6"/>
    </row>
    <row r="999" ht="15.75" customHeight="1">
      <c r="E999" s="58"/>
      <c r="G999" s="6"/>
    </row>
    <row r="1000" ht="15.75" customHeight="1">
      <c r="E1000" s="58"/>
      <c r="G1000" s="6"/>
    </row>
  </sheetData>
  <autoFilter ref="$A$4:$S$182"/>
  <mergeCells count="2">
    <mergeCell ref="A182:E182"/>
    <mergeCell ref="C184:F184"/>
  </mergeCells>
  <printOptions/>
  <pageMargins bottom="0.7480314960629921" footer="0.0" header="0.0" left="0.7086614173228347" right="0.7086614173228347" top="0.7480314960629921"/>
  <pageSetup scale="6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9.29"/>
    <col customWidth="1" min="2" max="2" width="8.57"/>
    <col customWidth="1" min="3" max="3" width="35.43"/>
    <col customWidth="1" min="4" max="4" width="8.0"/>
    <col customWidth="1" min="5" max="5" width="76.29"/>
    <col customWidth="1" min="6" max="6" width="17.86"/>
    <col customWidth="1" min="7" max="7" width="20.86"/>
    <col customWidth="1" min="8" max="8" width="20.0"/>
    <col customWidth="1" min="9" max="16" width="11.43"/>
  </cols>
  <sheetData>
    <row r="1">
      <c r="A1" s="59" t="s">
        <v>190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>
      <c r="A2" s="61" t="s">
        <v>191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>
      <c r="A3" s="62" t="s">
        <v>192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ht="29.25" customHeight="1">
      <c r="A4" s="63" t="s">
        <v>3</v>
      </c>
      <c r="B4" s="63" t="s">
        <v>4</v>
      </c>
      <c r="C4" s="64" t="s">
        <v>193</v>
      </c>
      <c r="D4" s="63" t="s">
        <v>194</v>
      </c>
      <c r="E4" s="64" t="s">
        <v>195</v>
      </c>
      <c r="F4" s="64" t="s">
        <v>196</v>
      </c>
      <c r="G4" s="64" t="s">
        <v>197</v>
      </c>
      <c r="H4" s="63" t="s">
        <v>198</v>
      </c>
      <c r="I4" s="65"/>
      <c r="J4" s="65"/>
      <c r="K4" s="65"/>
      <c r="L4" s="65"/>
      <c r="M4" s="65"/>
      <c r="N4" s="65"/>
      <c r="O4" s="65"/>
      <c r="P4" s="65"/>
      <c r="Q4" s="66"/>
      <c r="R4" s="66"/>
      <c r="S4" s="66"/>
      <c r="T4" s="66"/>
      <c r="U4" s="66"/>
      <c r="V4" s="66"/>
      <c r="W4" s="66"/>
      <c r="X4" s="66"/>
      <c r="Y4" s="66"/>
      <c r="Z4" s="66"/>
    </row>
    <row r="5">
      <c r="A5" s="19">
        <v>2.0</v>
      </c>
      <c r="B5" s="20">
        <v>0.0</v>
      </c>
      <c r="C5" s="17" t="s">
        <v>10</v>
      </c>
      <c r="D5" s="21">
        <v>7991.0</v>
      </c>
      <c r="E5" s="17" t="s">
        <v>199</v>
      </c>
      <c r="F5" s="17" t="s">
        <v>200</v>
      </c>
      <c r="G5" s="67">
        <v>8348151.0</v>
      </c>
      <c r="H5" s="18">
        <v>2.27E7</v>
      </c>
      <c r="I5" s="7"/>
      <c r="J5" s="7"/>
      <c r="K5" s="7"/>
      <c r="L5" s="7"/>
      <c r="M5" s="7"/>
      <c r="N5" s="7"/>
      <c r="O5" s="7"/>
      <c r="P5" s="7"/>
      <c r="Q5" s="6"/>
      <c r="R5" s="6"/>
      <c r="S5" s="6"/>
      <c r="T5" s="6"/>
      <c r="U5" s="6"/>
      <c r="V5" s="6"/>
      <c r="W5" s="6"/>
      <c r="X5" s="6"/>
      <c r="Y5" s="6"/>
      <c r="Z5" s="6"/>
    </row>
    <row r="6" ht="15.0" customHeight="1">
      <c r="A6" s="68" t="s">
        <v>12</v>
      </c>
      <c r="B6" s="23"/>
      <c r="C6" s="24"/>
      <c r="D6" s="24"/>
      <c r="E6" s="26"/>
      <c r="F6" s="26"/>
      <c r="G6" s="26"/>
      <c r="H6" s="69">
        <f>SUM(H5)</f>
        <v>22700000</v>
      </c>
      <c r="I6" s="7"/>
      <c r="J6" s="7"/>
      <c r="K6" s="7"/>
      <c r="L6" s="7"/>
      <c r="M6" s="7"/>
      <c r="N6" s="7"/>
      <c r="O6" s="7"/>
      <c r="P6" s="7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19">
        <v>3.0</v>
      </c>
      <c r="B7" s="20">
        <v>0.0</v>
      </c>
      <c r="C7" s="17" t="s">
        <v>13</v>
      </c>
      <c r="D7" s="21">
        <v>7911.0</v>
      </c>
      <c r="E7" s="17" t="s">
        <v>201</v>
      </c>
      <c r="F7" s="17" t="s">
        <v>200</v>
      </c>
      <c r="G7" s="67">
        <v>8348151.0</v>
      </c>
      <c r="H7" s="18">
        <v>5.0E7</v>
      </c>
      <c r="I7" s="7"/>
      <c r="J7" s="7"/>
      <c r="K7" s="7"/>
      <c r="L7" s="7"/>
      <c r="M7" s="7"/>
      <c r="N7" s="7"/>
      <c r="O7" s="7"/>
      <c r="P7" s="7"/>
      <c r="Q7" s="6"/>
      <c r="R7" s="6"/>
      <c r="S7" s="6"/>
      <c r="T7" s="6"/>
      <c r="U7" s="6"/>
      <c r="V7" s="6"/>
      <c r="W7" s="6"/>
      <c r="X7" s="6"/>
      <c r="Y7" s="6"/>
      <c r="Z7" s="6"/>
    </row>
    <row r="8" ht="15.0" customHeight="1">
      <c r="A8" s="68" t="s">
        <v>15</v>
      </c>
      <c r="B8" s="23"/>
      <c r="C8" s="24"/>
      <c r="D8" s="24"/>
      <c r="E8" s="26"/>
      <c r="F8" s="26"/>
      <c r="G8" s="26"/>
      <c r="H8" s="69">
        <f>SUM(H7)</f>
        <v>50000000</v>
      </c>
      <c r="I8" s="7"/>
      <c r="J8" s="7"/>
      <c r="K8" s="7"/>
      <c r="L8" s="7"/>
      <c r="M8" s="7"/>
      <c r="N8" s="7"/>
      <c r="O8" s="7"/>
      <c r="P8" s="7"/>
      <c r="Q8" s="6"/>
      <c r="R8" s="6"/>
      <c r="S8" s="6"/>
      <c r="T8" s="6"/>
      <c r="U8" s="6"/>
      <c r="V8" s="6"/>
      <c r="W8" s="6"/>
      <c r="X8" s="6"/>
      <c r="Y8" s="6"/>
      <c r="Z8" s="6"/>
    </row>
    <row r="9" ht="31.5" customHeight="1">
      <c r="A9" s="19">
        <v>4.0</v>
      </c>
      <c r="B9" s="20">
        <v>268.0</v>
      </c>
      <c r="C9" s="31" t="s">
        <v>17</v>
      </c>
      <c r="D9" s="21">
        <v>7511.0</v>
      </c>
      <c r="E9" s="17" t="s">
        <v>202</v>
      </c>
      <c r="F9" s="17" t="s">
        <v>200</v>
      </c>
      <c r="G9" s="67">
        <v>8348151.0</v>
      </c>
      <c r="H9" s="18">
        <v>2.5140001E9</v>
      </c>
      <c r="I9" s="7"/>
      <c r="J9" s="7"/>
      <c r="K9" s="7"/>
      <c r="L9" s="7"/>
      <c r="M9" s="7"/>
      <c r="N9" s="7"/>
      <c r="O9" s="7"/>
      <c r="P9" s="7"/>
      <c r="Q9" s="6"/>
      <c r="R9" s="6"/>
      <c r="S9" s="6"/>
      <c r="T9" s="6"/>
      <c r="U9" s="6"/>
      <c r="V9" s="6"/>
      <c r="W9" s="6"/>
      <c r="X9" s="6"/>
      <c r="Y9" s="6"/>
      <c r="Z9" s="6"/>
    </row>
    <row r="10" ht="15.0" customHeight="1">
      <c r="A10" s="68" t="s">
        <v>18</v>
      </c>
      <c r="B10" s="23"/>
      <c r="C10" s="24"/>
      <c r="D10" s="24"/>
      <c r="E10" s="26"/>
      <c r="F10" s="26"/>
      <c r="G10" s="26"/>
      <c r="H10" s="69">
        <f>SUM(H9)</f>
        <v>2514000100</v>
      </c>
      <c r="I10" s="7"/>
      <c r="J10" s="7"/>
      <c r="K10" s="7"/>
      <c r="L10" s="7"/>
      <c r="M10" s="7"/>
      <c r="N10" s="7"/>
      <c r="O10" s="7"/>
      <c r="P10" s="7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19">
        <v>5.0</v>
      </c>
      <c r="B11" s="20">
        <v>0.0</v>
      </c>
      <c r="C11" s="17" t="s">
        <v>19</v>
      </c>
      <c r="D11" s="21">
        <v>4451.0</v>
      </c>
      <c r="E11" s="17" t="s">
        <v>203</v>
      </c>
      <c r="F11" s="17" t="s">
        <v>204</v>
      </c>
      <c r="G11" s="67">
        <v>8348151.0</v>
      </c>
      <c r="H11" s="18">
        <v>3.0E7</v>
      </c>
      <c r="I11" s="7"/>
      <c r="J11" s="7"/>
      <c r="K11" s="7"/>
      <c r="L11" s="7"/>
      <c r="M11" s="7"/>
      <c r="N11" s="7"/>
      <c r="O11" s="7"/>
      <c r="P11" s="7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51.0" customHeight="1">
      <c r="A12" s="19">
        <v>5.0</v>
      </c>
      <c r="B12" s="20">
        <v>16.0</v>
      </c>
      <c r="C12" s="17" t="s">
        <v>21</v>
      </c>
      <c r="D12" s="21">
        <v>4155.0</v>
      </c>
      <c r="E12" s="17" t="s">
        <v>205</v>
      </c>
      <c r="F12" s="17" t="s">
        <v>200</v>
      </c>
      <c r="G12" s="67">
        <v>8348151.0</v>
      </c>
      <c r="H12" s="18">
        <v>4.8E8</v>
      </c>
      <c r="I12" s="7"/>
      <c r="J12" s="7"/>
      <c r="K12" s="7"/>
      <c r="L12" s="7"/>
      <c r="M12" s="7"/>
      <c r="N12" s="7"/>
      <c r="O12" s="7"/>
      <c r="P12" s="7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51.0" customHeight="1">
      <c r="A13" s="19">
        <v>5.0</v>
      </c>
      <c r="B13" s="20">
        <v>16.0</v>
      </c>
      <c r="C13" s="17" t="s">
        <v>21</v>
      </c>
      <c r="D13" s="21">
        <v>4155.0</v>
      </c>
      <c r="E13" s="17" t="s">
        <v>206</v>
      </c>
      <c r="F13" s="17" t="s">
        <v>200</v>
      </c>
      <c r="G13" s="67">
        <v>8348151.0</v>
      </c>
      <c r="H13" s="18">
        <f>55000000+65000000</f>
        <v>120000000</v>
      </c>
      <c r="I13" s="7"/>
      <c r="J13" s="7"/>
      <c r="K13" s="7"/>
      <c r="L13" s="7"/>
      <c r="M13" s="7"/>
      <c r="N13" s="7"/>
      <c r="O13" s="7"/>
      <c r="P13" s="7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51.0" customHeight="1">
      <c r="A14" s="19">
        <v>5.0</v>
      </c>
      <c r="B14" s="20">
        <v>16.0</v>
      </c>
      <c r="C14" s="17" t="s">
        <v>21</v>
      </c>
      <c r="D14" s="21">
        <v>4156.0</v>
      </c>
      <c r="E14" s="17" t="s">
        <v>207</v>
      </c>
      <c r="F14" s="17" t="s">
        <v>200</v>
      </c>
      <c r="G14" s="67">
        <v>8348151.0</v>
      </c>
      <c r="H14" s="18">
        <v>2.0E7</v>
      </c>
      <c r="I14" s="7"/>
      <c r="J14" s="7"/>
      <c r="K14" s="7"/>
      <c r="L14" s="7"/>
      <c r="M14" s="7"/>
      <c r="N14" s="7"/>
      <c r="O14" s="7"/>
      <c r="P14" s="7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51.0" customHeight="1">
      <c r="A15" s="19">
        <v>5.0</v>
      </c>
      <c r="B15" s="20">
        <v>17.0</v>
      </c>
      <c r="C15" s="17" t="s">
        <v>24</v>
      </c>
      <c r="D15" s="21">
        <v>4155.0</v>
      </c>
      <c r="E15" s="17" t="s">
        <v>208</v>
      </c>
      <c r="F15" s="17" t="s">
        <v>200</v>
      </c>
      <c r="G15" s="67">
        <v>8348151.0</v>
      </c>
      <c r="H15" s="18">
        <v>6.0E7</v>
      </c>
      <c r="I15" s="7"/>
      <c r="J15" s="7"/>
      <c r="K15" s="7"/>
      <c r="L15" s="7"/>
      <c r="M15" s="7"/>
      <c r="N15" s="7"/>
      <c r="O15" s="7"/>
      <c r="P15" s="7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51.0" customHeight="1">
      <c r="A16" s="19">
        <v>5.0</v>
      </c>
      <c r="B16" s="20">
        <v>17.0</v>
      </c>
      <c r="C16" s="17" t="s">
        <v>24</v>
      </c>
      <c r="D16" s="21">
        <v>4156.0</v>
      </c>
      <c r="E16" s="17" t="s">
        <v>209</v>
      </c>
      <c r="F16" s="17" t="s">
        <v>210</v>
      </c>
      <c r="G16" s="70">
        <v>1385629.0</v>
      </c>
      <c r="H16" s="18">
        <v>1.5E7</v>
      </c>
      <c r="I16" s="7"/>
      <c r="J16" s="7"/>
      <c r="K16" s="7"/>
      <c r="L16" s="7"/>
      <c r="M16" s="7"/>
      <c r="N16" s="7"/>
      <c r="O16" s="7"/>
      <c r="P16" s="7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5.0" customHeight="1">
      <c r="A17" s="68" t="s">
        <v>28</v>
      </c>
      <c r="B17" s="23"/>
      <c r="C17" s="24"/>
      <c r="D17" s="24"/>
      <c r="E17" s="26"/>
      <c r="F17" s="26"/>
      <c r="G17" s="26"/>
      <c r="H17" s="69">
        <f>SUM(H11:H16)</f>
        <v>725000000</v>
      </c>
      <c r="I17" s="7"/>
      <c r="J17" s="7"/>
      <c r="K17" s="7"/>
      <c r="L17" s="7"/>
      <c r="M17" s="7"/>
      <c r="N17" s="7"/>
      <c r="O17" s="7"/>
      <c r="P17" s="7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19">
        <v>6.0</v>
      </c>
      <c r="B18" s="20">
        <v>0.0</v>
      </c>
      <c r="C18" s="17" t="s">
        <v>29</v>
      </c>
      <c r="D18" s="21" t="s">
        <v>30</v>
      </c>
      <c r="E18" s="17" t="s">
        <v>211</v>
      </c>
      <c r="F18" s="17" t="s">
        <v>212</v>
      </c>
      <c r="G18" s="70">
        <v>1476491.0</v>
      </c>
      <c r="H18" s="18">
        <v>4.1046067203E8</v>
      </c>
      <c r="I18" s="7"/>
      <c r="J18" s="7"/>
      <c r="K18" s="7"/>
      <c r="L18" s="7"/>
      <c r="M18" s="7"/>
      <c r="N18" s="7"/>
      <c r="O18" s="7"/>
      <c r="P18" s="7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19">
        <v>6.0</v>
      </c>
      <c r="B19" s="20">
        <v>0.0</v>
      </c>
      <c r="C19" s="17" t="s">
        <v>29</v>
      </c>
      <c r="D19" s="21">
        <v>5811.0</v>
      </c>
      <c r="E19" s="17" t="s">
        <v>213</v>
      </c>
      <c r="F19" s="17" t="s">
        <v>200</v>
      </c>
      <c r="G19" s="67">
        <v>8348151.0</v>
      </c>
      <c r="H19" s="18">
        <v>1.0E7</v>
      </c>
      <c r="I19" s="7"/>
      <c r="J19" s="7"/>
      <c r="K19" s="7"/>
      <c r="L19" s="7"/>
      <c r="M19" s="7"/>
      <c r="N19" s="7"/>
      <c r="O19" s="7"/>
      <c r="P19" s="7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19">
        <v>6.0</v>
      </c>
      <c r="B20" s="20">
        <v>0.0</v>
      </c>
      <c r="C20" s="17" t="s">
        <v>29</v>
      </c>
      <c r="D20" s="21">
        <v>6123.0</v>
      </c>
      <c r="E20" s="17" t="s">
        <v>214</v>
      </c>
      <c r="F20" s="17" t="s">
        <v>200</v>
      </c>
      <c r="G20" s="67">
        <v>8348151.0</v>
      </c>
      <c r="H20" s="18">
        <v>1.0E8</v>
      </c>
      <c r="I20" s="7"/>
      <c r="J20" s="7"/>
      <c r="K20" s="7"/>
      <c r="L20" s="7"/>
      <c r="M20" s="7"/>
      <c r="N20" s="7"/>
      <c r="O20" s="7"/>
      <c r="P20" s="7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36.75" customHeight="1">
      <c r="A21" s="19">
        <v>6.0</v>
      </c>
      <c r="B21" s="20">
        <v>0.0</v>
      </c>
      <c r="C21" s="17" t="s">
        <v>29</v>
      </c>
      <c r="D21" s="21">
        <v>6124.0</v>
      </c>
      <c r="E21" s="17" t="s">
        <v>215</v>
      </c>
      <c r="F21" s="17" t="s">
        <v>210</v>
      </c>
      <c r="G21" s="70">
        <v>1385629.0</v>
      </c>
      <c r="H21" s="18">
        <v>1.25E8</v>
      </c>
      <c r="I21" s="7"/>
      <c r="J21" s="7"/>
      <c r="K21" s="7"/>
      <c r="L21" s="7"/>
      <c r="M21" s="7"/>
      <c r="N21" s="7"/>
      <c r="O21" s="7"/>
      <c r="P21" s="7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19">
        <v>6.0</v>
      </c>
      <c r="B22" s="20">
        <v>0.0</v>
      </c>
      <c r="C22" s="17" t="s">
        <v>29</v>
      </c>
      <c r="D22" s="21">
        <v>6124.0</v>
      </c>
      <c r="E22" s="17" t="s">
        <v>216</v>
      </c>
      <c r="F22" s="17" t="s">
        <v>217</v>
      </c>
      <c r="G22" s="70">
        <v>1955542.0</v>
      </c>
      <c r="H22" s="18">
        <f>42000000+33000000</f>
        <v>75000000</v>
      </c>
      <c r="I22" s="7"/>
      <c r="J22" s="7"/>
      <c r="K22" s="7"/>
      <c r="L22" s="7"/>
      <c r="M22" s="7"/>
      <c r="N22" s="7"/>
      <c r="O22" s="7"/>
      <c r="P22" s="7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42.0" customHeight="1">
      <c r="A23" s="19">
        <v>6.0</v>
      </c>
      <c r="B23" s="20">
        <v>0.0</v>
      </c>
      <c r="C23" s="17" t="s">
        <v>29</v>
      </c>
      <c r="D23" s="21">
        <v>6124.0</v>
      </c>
      <c r="E23" s="17" t="s">
        <v>218</v>
      </c>
      <c r="F23" s="17" t="s">
        <v>217</v>
      </c>
      <c r="G23" s="70">
        <v>1955542.0</v>
      </c>
      <c r="H23" s="18">
        <v>2.35E8</v>
      </c>
      <c r="I23" s="7"/>
      <c r="J23" s="7"/>
      <c r="K23" s="7"/>
      <c r="L23" s="7"/>
      <c r="M23" s="7"/>
      <c r="N23" s="7"/>
      <c r="O23" s="7"/>
      <c r="P23" s="7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57.0" customHeight="1">
      <c r="A24" s="19">
        <v>6.0</v>
      </c>
      <c r="B24" s="20">
        <v>0.0</v>
      </c>
      <c r="C24" s="17" t="s">
        <v>29</v>
      </c>
      <c r="D24" s="21">
        <v>6124.0</v>
      </c>
      <c r="E24" s="17" t="s">
        <v>219</v>
      </c>
      <c r="F24" s="17" t="s">
        <v>220</v>
      </c>
      <c r="G24" s="70">
        <v>1955542.0</v>
      </c>
      <c r="H24" s="18">
        <v>5.729E7</v>
      </c>
      <c r="I24" s="7"/>
      <c r="J24" s="7"/>
      <c r="K24" s="7"/>
      <c r="L24" s="7"/>
      <c r="M24" s="7"/>
      <c r="N24" s="7"/>
      <c r="O24" s="7"/>
      <c r="P24" s="7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38.25" customHeight="1">
      <c r="A25" s="19">
        <v>6.0</v>
      </c>
      <c r="B25" s="20">
        <v>0.0</v>
      </c>
      <c r="C25" s="17" t="s">
        <v>29</v>
      </c>
      <c r="D25" s="21">
        <v>6126.0</v>
      </c>
      <c r="E25" s="17" t="s">
        <v>221</v>
      </c>
      <c r="F25" s="17" t="s">
        <v>212</v>
      </c>
      <c r="G25" s="70">
        <v>1476491.0</v>
      </c>
      <c r="H25" s="18">
        <f>443400000-40000000</f>
        <v>403400000</v>
      </c>
      <c r="I25" s="7"/>
      <c r="J25" s="7"/>
      <c r="K25" s="7"/>
      <c r="L25" s="7"/>
      <c r="M25" s="7"/>
      <c r="N25" s="7"/>
      <c r="O25" s="7"/>
      <c r="P25" s="7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19">
        <v>6.0</v>
      </c>
      <c r="B26" s="20">
        <v>0.0</v>
      </c>
      <c r="C26" s="17" t="s">
        <v>29</v>
      </c>
      <c r="D26" s="21">
        <v>6126.0</v>
      </c>
      <c r="E26" s="17" t="s">
        <v>222</v>
      </c>
      <c r="F26" s="17" t="s">
        <v>212</v>
      </c>
      <c r="G26" s="70">
        <v>1476491.0</v>
      </c>
      <c r="H26" s="18">
        <f>402600000-40000000</f>
        <v>362600000</v>
      </c>
      <c r="I26" s="7"/>
      <c r="J26" s="7"/>
      <c r="K26" s="7"/>
      <c r="L26" s="7"/>
      <c r="M26" s="7"/>
      <c r="N26" s="7"/>
      <c r="O26" s="7"/>
      <c r="P26" s="7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19">
        <v>6.0</v>
      </c>
      <c r="B27" s="20">
        <v>0.0</v>
      </c>
      <c r="C27" s="17" t="s">
        <v>29</v>
      </c>
      <c r="D27" s="21">
        <v>6126.0</v>
      </c>
      <c r="E27" s="17" t="s">
        <v>223</v>
      </c>
      <c r="F27" s="17" t="s">
        <v>210</v>
      </c>
      <c r="G27" s="70">
        <v>1385629.0</v>
      </c>
      <c r="H27" s="18">
        <v>1.18E8</v>
      </c>
      <c r="I27" s="7"/>
      <c r="J27" s="7"/>
      <c r="K27" s="7"/>
      <c r="L27" s="7"/>
      <c r="M27" s="7"/>
      <c r="N27" s="7"/>
      <c r="O27" s="7"/>
      <c r="P27" s="7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59.25" customHeight="1">
      <c r="A28" s="19">
        <v>6.0</v>
      </c>
      <c r="B28" s="20">
        <v>0.0</v>
      </c>
      <c r="C28" s="17" t="s">
        <v>29</v>
      </c>
      <c r="D28" s="21">
        <v>6126.0</v>
      </c>
      <c r="E28" s="17" t="s">
        <v>224</v>
      </c>
      <c r="F28" s="17" t="s">
        <v>210</v>
      </c>
      <c r="G28" s="70">
        <v>1385629.0</v>
      </c>
      <c r="H28" s="18">
        <f>0+21500000</f>
        <v>21500000</v>
      </c>
      <c r="I28" s="7"/>
      <c r="J28" s="7"/>
      <c r="K28" s="7"/>
      <c r="L28" s="7"/>
      <c r="M28" s="7"/>
      <c r="N28" s="7"/>
      <c r="O28" s="7"/>
      <c r="P28" s="7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43.5" customHeight="1">
      <c r="A29" s="19">
        <v>6.0</v>
      </c>
      <c r="B29" s="20">
        <v>0.0</v>
      </c>
      <c r="C29" s="17" t="s">
        <v>29</v>
      </c>
      <c r="D29" s="21">
        <v>6126.0</v>
      </c>
      <c r="E29" s="17" t="s">
        <v>225</v>
      </c>
      <c r="F29" s="17" t="s">
        <v>210</v>
      </c>
      <c r="G29" s="70">
        <v>1385629.0</v>
      </c>
      <c r="H29" s="18">
        <f>0+20000000</f>
        <v>20000000</v>
      </c>
      <c r="I29" s="7"/>
      <c r="J29" s="7"/>
      <c r="K29" s="7"/>
      <c r="L29" s="7"/>
      <c r="M29" s="7"/>
      <c r="N29" s="7"/>
      <c r="O29" s="7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43.5" customHeight="1">
      <c r="A30" s="19">
        <v>6.0</v>
      </c>
      <c r="B30" s="20">
        <v>0.0</v>
      </c>
      <c r="C30" s="17" t="s">
        <v>29</v>
      </c>
      <c r="D30" s="21">
        <v>6126.0</v>
      </c>
      <c r="E30" s="17" t="s">
        <v>226</v>
      </c>
      <c r="F30" s="17" t="s">
        <v>227</v>
      </c>
      <c r="G30" s="70">
        <v>232852.0</v>
      </c>
      <c r="H30" s="18">
        <v>3.6E7</v>
      </c>
      <c r="I30" s="7"/>
      <c r="J30" s="7"/>
      <c r="K30" s="7"/>
      <c r="L30" s="7"/>
      <c r="M30" s="7"/>
      <c r="N30" s="7"/>
      <c r="O30" s="7"/>
      <c r="P30" s="7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19">
        <v>6.0</v>
      </c>
      <c r="B31" s="20">
        <v>0.0</v>
      </c>
      <c r="C31" s="17" t="s">
        <v>29</v>
      </c>
      <c r="D31" s="21">
        <v>6126.0</v>
      </c>
      <c r="E31" s="17" t="s">
        <v>228</v>
      </c>
      <c r="F31" s="17" t="s">
        <v>229</v>
      </c>
      <c r="G31" s="70">
        <v>37186.0</v>
      </c>
      <c r="H31" s="18">
        <v>5000000.0</v>
      </c>
      <c r="I31" s="7"/>
      <c r="J31" s="7"/>
      <c r="K31" s="7"/>
      <c r="L31" s="7"/>
      <c r="M31" s="7"/>
      <c r="N31" s="7"/>
      <c r="O31" s="7"/>
      <c r="P31" s="7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19">
        <v>6.0</v>
      </c>
      <c r="B32" s="20">
        <v>0.0</v>
      </c>
      <c r="C32" s="17" t="s">
        <v>29</v>
      </c>
      <c r="D32" s="21">
        <v>6126.0</v>
      </c>
      <c r="E32" s="17" t="s">
        <v>230</v>
      </c>
      <c r="F32" s="17" t="s">
        <v>231</v>
      </c>
      <c r="G32" s="70">
        <v>106050.0</v>
      </c>
      <c r="H32" s="18">
        <v>3.1E7</v>
      </c>
      <c r="I32" s="7"/>
      <c r="J32" s="7"/>
      <c r="K32" s="7"/>
      <c r="L32" s="7"/>
      <c r="M32" s="7"/>
      <c r="N32" s="7"/>
      <c r="O32" s="7"/>
      <c r="P32" s="7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43.5" customHeight="1">
      <c r="A33" s="19">
        <v>6.0</v>
      </c>
      <c r="B33" s="20">
        <v>0.0</v>
      </c>
      <c r="C33" s="17" t="s">
        <v>29</v>
      </c>
      <c r="D33" s="21">
        <v>6126.0</v>
      </c>
      <c r="E33" s="17" t="s">
        <v>232</v>
      </c>
      <c r="F33" s="17" t="s">
        <v>212</v>
      </c>
      <c r="G33" s="70">
        <v>1476491.0</v>
      </c>
      <c r="H33" s="18">
        <f>120000000-40000000-30000000</f>
        <v>50000000</v>
      </c>
      <c r="I33" s="7"/>
      <c r="J33" s="7"/>
      <c r="K33" s="7"/>
      <c r="L33" s="7"/>
      <c r="M33" s="7"/>
      <c r="N33" s="7"/>
      <c r="O33" s="7"/>
      <c r="P33" s="7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36.75" customHeight="1">
      <c r="A34" s="19">
        <v>6.0</v>
      </c>
      <c r="B34" s="20">
        <v>0.0</v>
      </c>
      <c r="C34" s="17" t="s">
        <v>29</v>
      </c>
      <c r="D34" s="21">
        <v>6126.0</v>
      </c>
      <c r="E34" s="17" t="s">
        <v>233</v>
      </c>
      <c r="F34" s="17" t="s">
        <v>234</v>
      </c>
      <c r="G34" s="70">
        <v>727750.0</v>
      </c>
      <c r="H34" s="18">
        <v>6.45E7</v>
      </c>
      <c r="I34" s="7"/>
      <c r="J34" s="7"/>
      <c r="K34" s="7"/>
      <c r="L34" s="7"/>
      <c r="M34" s="7"/>
      <c r="N34" s="7"/>
      <c r="O34" s="7"/>
      <c r="P34" s="7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36.75" customHeight="1">
      <c r="A35" s="19">
        <v>6.0</v>
      </c>
      <c r="B35" s="20">
        <v>0.0</v>
      </c>
      <c r="C35" s="17" t="s">
        <v>29</v>
      </c>
      <c r="D35" s="21">
        <v>6126.0</v>
      </c>
      <c r="E35" s="17" t="s">
        <v>235</v>
      </c>
      <c r="F35" s="17" t="s">
        <v>200</v>
      </c>
      <c r="G35" s="67">
        <v>8348151.0</v>
      </c>
      <c r="H35" s="18">
        <f>102500000-52500000</f>
        <v>50000000</v>
      </c>
      <c r="I35" s="7"/>
      <c r="J35" s="7"/>
      <c r="K35" s="7"/>
      <c r="L35" s="7"/>
      <c r="M35" s="7"/>
      <c r="N35" s="7"/>
      <c r="O35" s="7"/>
      <c r="P35" s="7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36.75" customHeight="1">
      <c r="A36" s="19">
        <v>6.0</v>
      </c>
      <c r="B36" s="20">
        <v>0.0</v>
      </c>
      <c r="C36" s="17" t="s">
        <v>29</v>
      </c>
      <c r="D36" s="21">
        <v>6126.0</v>
      </c>
      <c r="E36" s="17" t="s">
        <v>236</v>
      </c>
      <c r="F36" s="17" t="s">
        <v>210</v>
      </c>
      <c r="G36" s="70">
        <v>1385629.0</v>
      </c>
      <c r="H36" s="18">
        <f>100000000-50000000-30000000</f>
        <v>20000000</v>
      </c>
      <c r="I36" s="7"/>
      <c r="J36" s="7"/>
      <c r="K36" s="7"/>
      <c r="L36" s="7"/>
      <c r="M36" s="7"/>
      <c r="N36" s="7"/>
      <c r="O36" s="7"/>
      <c r="P36" s="7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36.75" customHeight="1">
      <c r="A37" s="19">
        <v>6.0</v>
      </c>
      <c r="B37" s="20">
        <v>0.0</v>
      </c>
      <c r="C37" s="17" t="s">
        <v>29</v>
      </c>
      <c r="D37" s="21">
        <v>6126.0</v>
      </c>
      <c r="E37" s="17" t="s">
        <v>237</v>
      </c>
      <c r="F37" s="17" t="s">
        <v>200</v>
      </c>
      <c r="G37" s="67">
        <v>8348151.0</v>
      </c>
      <c r="H37" s="18">
        <f>143000000-43000000-50000000-20000000</f>
        <v>30000000</v>
      </c>
      <c r="I37" s="7"/>
      <c r="J37" s="7"/>
      <c r="K37" s="7"/>
      <c r="L37" s="7"/>
      <c r="M37" s="7"/>
      <c r="N37" s="7"/>
      <c r="O37" s="7"/>
      <c r="P37" s="7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36.75" customHeight="1">
      <c r="A38" s="19">
        <v>6.0</v>
      </c>
      <c r="B38" s="20">
        <v>0.0</v>
      </c>
      <c r="C38" s="17" t="s">
        <v>29</v>
      </c>
      <c r="D38" s="21">
        <v>6126.0</v>
      </c>
      <c r="E38" s="17" t="s">
        <v>238</v>
      </c>
      <c r="F38" s="17" t="s">
        <v>239</v>
      </c>
      <c r="G38" s="70">
        <v>36316.0</v>
      </c>
      <c r="H38" s="18">
        <f>150000000-75000000-25000000</f>
        <v>50000000</v>
      </c>
      <c r="I38" s="7"/>
      <c r="J38" s="7"/>
      <c r="K38" s="7"/>
      <c r="L38" s="7"/>
      <c r="M38" s="7"/>
      <c r="N38" s="7"/>
      <c r="O38" s="7"/>
      <c r="P38" s="7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36.75" customHeight="1">
      <c r="A39" s="19">
        <v>6.0</v>
      </c>
      <c r="B39" s="20">
        <v>0.0</v>
      </c>
      <c r="C39" s="17" t="s">
        <v>29</v>
      </c>
      <c r="D39" s="21">
        <v>6125.0</v>
      </c>
      <c r="E39" s="17" t="s">
        <v>240</v>
      </c>
      <c r="F39" s="17" t="s">
        <v>241</v>
      </c>
      <c r="G39" s="67">
        <v>5500.0</v>
      </c>
      <c r="H39" s="18">
        <v>4.0E7</v>
      </c>
      <c r="I39" s="7"/>
      <c r="J39" s="7"/>
      <c r="K39" s="7"/>
      <c r="L39" s="7"/>
      <c r="M39" s="7"/>
      <c r="N39" s="7"/>
      <c r="O39" s="7"/>
      <c r="P39" s="7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36.75" customHeight="1">
      <c r="A40" s="19">
        <v>6.0</v>
      </c>
      <c r="B40" s="20">
        <v>0.0</v>
      </c>
      <c r="C40" s="17" t="s">
        <v>29</v>
      </c>
      <c r="D40" s="21">
        <v>6127.0</v>
      </c>
      <c r="E40" s="17" t="s">
        <v>242</v>
      </c>
      <c r="F40" s="17" t="s">
        <v>243</v>
      </c>
      <c r="G40" s="70">
        <v>291839.0</v>
      </c>
      <c r="H40" s="18">
        <v>1.7E7</v>
      </c>
      <c r="I40" s="7"/>
      <c r="J40" s="7"/>
      <c r="K40" s="7"/>
      <c r="L40" s="7"/>
      <c r="M40" s="7"/>
      <c r="N40" s="7"/>
      <c r="O40" s="7"/>
      <c r="P40" s="7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19">
        <v>6.0</v>
      </c>
      <c r="B41" s="20">
        <v>0.0</v>
      </c>
      <c r="C41" s="17" t="s">
        <v>29</v>
      </c>
      <c r="D41" s="21">
        <v>6132.0</v>
      </c>
      <c r="E41" s="31" t="s">
        <v>244</v>
      </c>
      <c r="F41" s="31" t="s">
        <v>239</v>
      </c>
      <c r="G41" s="70">
        <v>36316.0</v>
      </c>
      <c r="H41" s="18">
        <v>8.0E7</v>
      </c>
      <c r="I41" s="7"/>
      <c r="J41" s="7"/>
      <c r="K41" s="7"/>
      <c r="L41" s="7"/>
      <c r="M41" s="7"/>
      <c r="N41" s="7"/>
      <c r="O41" s="7"/>
      <c r="P41" s="7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41.25" customHeight="1">
      <c r="A42" s="19">
        <v>6.0</v>
      </c>
      <c r="B42" s="20">
        <v>0.0</v>
      </c>
      <c r="C42" s="17" t="s">
        <v>29</v>
      </c>
      <c r="D42" s="21">
        <v>6134.0</v>
      </c>
      <c r="E42" s="17" t="s">
        <v>245</v>
      </c>
      <c r="F42" s="17" t="s">
        <v>200</v>
      </c>
      <c r="G42" s="67">
        <v>8348151.0</v>
      </c>
      <c r="H42" s="18">
        <v>2.0E8</v>
      </c>
      <c r="I42" s="7"/>
      <c r="J42" s="7"/>
      <c r="K42" s="7"/>
      <c r="L42" s="7"/>
      <c r="M42" s="7"/>
      <c r="N42" s="7"/>
      <c r="O42" s="7"/>
      <c r="P42" s="7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40.5" customHeight="1">
      <c r="A43" s="19">
        <v>6.0</v>
      </c>
      <c r="B43" s="20">
        <v>0.0</v>
      </c>
      <c r="C43" s="17" t="s">
        <v>29</v>
      </c>
      <c r="D43" s="21">
        <v>6134.0</v>
      </c>
      <c r="E43" s="17" t="s">
        <v>246</v>
      </c>
      <c r="F43" s="17" t="s">
        <v>200</v>
      </c>
      <c r="G43" s="67">
        <v>8348151.0</v>
      </c>
      <c r="H43" s="18">
        <v>5.0E8</v>
      </c>
      <c r="I43" s="7"/>
      <c r="J43" s="7"/>
      <c r="K43" s="7"/>
      <c r="L43" s="7"/>
      <c r="M43" s="7"/>
      <c r="N43" s="7"/>
      <c r="O43" s="7"/>
      <c r="P43" s="7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41.25" customHeight="1">
      <c r="A44" s="19">
        <v>6.0</v>
      </c>
      <c r="B44" s="20">
        <v>0.0</v>
      </c>
      <c r="C44" s="17" t="s">
        <v>29</v>
      </c>
      <c r="D44" s="21">
        <v>6151.0</v>
      </c>
      <c r="E44" s="17" t="s">
        <v>247</v>
      </c>
      <c r="F44" s="17" t="s">
        <v>200</v>
      </c>
      <c r="G44" s="67">
        <v>8348151.0</v>
      </c>
      <c r="H44" s="18">
        <f>2235530000-30000000</f>
        <v>2205530000</v>
      </c>
      <c r="I44" s="7"/>
      <c r="J44" s="7"/>
      <c r="K44" s="7"/>
      <c r="L44" s="7"/>
      <c r="M44" s="7"/>
      <c r="N44" s="7"/>
      <c r="O44" s="7"/>
      <c r="P44" s="7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19">
        <v>6.0</v>
      </c>
      <c r="B45" s="20">
        <v>0.0</v>
      </c>
      <c r="C45" s="17" t="s">
        <v>29</v>
      </c>
      <c r="D45" s="21">
        <v>6151.0</v>
      </c>
      <c r="E45" s="17" t="s">
        <v>248</v>
      </c>
      <c r="F45" s="17" t="s">
        <v>200</v>
      </c>
      <c r="G45" s="67">
        <v>8348151.0</v>
      </c>
      <c r="H45" s="18">
        <v>2.0E8</v>
      </c>
      <c r="I45" s="7"/>
      <c r="J45" s="7"/>
      <c r="K45" s="7"/>
      <c r="L45" s="7"/>
      <c r="M45" s="7"/>
      <c r="N45" s="7"/>
      <c r="O45" s="7"/>
      <c r="P45" s="7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57.75" customHeight="1">
      <c r="A46" s="19">
        <v>6.0</v>
      </c>
      <c r="B46" s="20">
        <v>0.0</v>
      </c>
      <c r="C46" s="17" t="s">
        <v>29</v>
      </c>
      <c r="D46" s="21">
        <v>6151.0</v>
      </c>
      <c r="E46" s="17" t="s">
        <v>249</v>
      </c>
      <c r="F46" s="17" t="s">
        <v>200</v>
      </c>
      <c r="G46" s="67">
        <v>8348151.0</v>
      </c>
      <c r="H46" s="18">
        <v>6.1E7</v>
      </c>
      <c r="I46" s="7"/>
      <c r="J46" s="7"/>
      <c r="K46" s="7"/>
      <c r="L46" s="7"/>
      <c r="M46" s="7"/>
      <c r="N46" s="7"/>
      <c r="O46" s="7"/>
      <c r="P46" s="7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57.75" customHeight="1">
      <c r="A47" s="19">
        <v>6.0</v>
      </c>
      <c r="B47" s="20">
        <v>0.0</v>
      </c>
      <c r="C47" s="17" t="s">
        <v>29</v>
      </c>
      <c r="D47" s="21">
        <v>6151.0</v>
      </c>
      <c r="E47" s="17" t="s">
        <v>250</v>
      </c>
      <c r="F47" s="17" t="s">
        <v>251</v>
      </c>
      <c r="G47" s="70">
        <v>5268642.0</v>
      </c>
      <c r="H47" s="18">
        <v>5.0E7</v>
      </c>
      <c r="I47" s="7"/>
      <c r="J47" s="7"/>
      <c r="K47" s="7"/>
      <c r="L47" s="7"/>
      <c r="M47" s="7"/>
      <c r="N47" s="7"/>
      <c r="O47" s="7"/>
      <c r="P47" s="7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57.75" customHeight="1">
      <c r="A48" s="19">
        <v>6.0</v>
      </c>
      <c r="B48" s="20">
        <v>0.0</v>
      </c>
      <c r="C48" s="17" t="s">
        <v>29</v>
      </c>
      <c r="D48" s="21">
        <v>6151.0</v>
      </c>
      <c r="E48" s="17" t="s">
        <v>252</v>
      </c>
      <c r="F48" s="17" t="s">
        <v>253</v>
      </c>
      <c r="G48" s="71">
        <v>1414877.0</v>
      </c>
      <c r="H48" s="18">
        <v>1.3E8</v>
      </c>
      <c r="I48" s="7"/>
      <c r="J48" s="7"/>
      <c r="K48" s="7"/>
      <c r="L48" s="7"/>
      <c r="M48" s="7"/>
      <c r="N48" s="7"/>
      <c r="O48" s="7"/>
      <c r="P48" s="7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73.5" customHeight="1">
      <c r="A49" s="19">
        <v>6.0</v>
      </c>
      <c r="B49" s="20">
        <v>0.0</v>
      </c>
      <c r="C49" s="17" t="s">
        <v>29</v>
      </c>
      <c r="D49" s="21">
        <v>6151.0</v>
      </c>
      <c r="E49" s="17" t="s">
        <v>254</v>
      </c>
      <c r="F49" s="17" t="s">
        <v>251</v>
      </c>
      <c r="G49" s="70">
        <v>5268642.0</v>
      </c>
      <c r="H49" s="18">
        <v>7.9E7</v>
      </c>
      <c r="I49" s="7"/>
      <c r="J49" s="7"/>
      <c r="K49" s="7"/>
      <c r="L49" s="7"/>
      <c r="M49" s="7"/>
      <c r="N49" s="7"/>
      <c r="O49" s="7"/>
      <c r="P49" s="7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23.75" customHeight="1">
      <c r="A50" s="19">
        <v>6.0</v>
      </c>
      <c r="B50" s="20">
        <v>0.0</v>
      </c>
      <c r="C50" s="17" t="s">
        <v>29</v>
      </c>
      <c r="D50" s="21">
        <v>6151.0</v>
      </c>
      <c r="E50" s="17" t="s">
        <v>255</v>
      </c>
      <c r="F50" s="17" t="s">
        <v>256</v>
      </c>
      <c r="G50" s="70">
        <v>409688.0</v>
      </c>
      <c r="H50" s="18">
        <v>3.675431E8</v>
      </c>
      <c r="I50" s="7"/>
      <c r="J50" s="7"/>
      <c r="K50" s="7"/>
      <c r="L50" s="7"/>
      <c r="M50" s="7"/>
      <c r="N50" s="7"/>
      <c r="O50" s="7"/>
      <c r="P50" s="7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91.5" customHeight="1">
      <c r="A51" s="19">
        <v>6.0</v>
      </c>
      <c r="B51" s="20">
        <v>0.0</v>
      </c>
      <c r="C51" s="17" t="s">
        <v>29</v>
      </c>
      <c r="D51" s="21">
        <v>6151.0</v>
      </c>
      <c r="E51" s="17" t="s">
        <v>257</v>
      </c>
      <c r="F51" s="17" t="s">
        <v>258</v>
      </c>
      <c r="G51" s="70">
        <v>458654.0</v>
      </c>
      <c r="H51" s="18">
        <v>2.129165E8</v>
      </c>
      <c r="I51" s="7"/>
      <c r="J51" s="7"/>
      <c r="K51" s="7"/>
      <c r="L51" s="7"/>
      <c r="M51" s="7"/>
      <c r="N51" s="7"/>
      <c r="O51" s="7"/>
      <c r="P51" s="7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68.75" customHeight="1">
      <c r="A52" s="19">
        <v>6.0</v>
      </c>
      <c r="B52" s="20">
        <v>0.0</v>
      </c>
      <c r="C52" s="17" t="s">
        <v>29</v>
      </c>
      <c r="D52" s="21">
        <v>6151.0</v>
      </c>
      <c r="E52" s="17" t="s">
        <v>259</v>
      </c>
      <c r="F52" s="17" t="s">
        <v>260</v>
      </c>
      <c r="G52" s="70">
        <v>510152.0</v>
      </c>
      <c r="H52" s="18">
        <v>4.205898E8</v>
      </c>
      <c r="I52" s="7"/>
      <c r="J52" s="7"/>
      <c r="K52" s="7"/>
      <c r="L52" s="7"/>
      <c r="M52" s="7"/>
      <c r="N52" s="7"/>
      <c r="O52" s="7"/>
      <c r="P52" s="7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24.5" customHeight="1">
      <c r="A53" s="19">
        <v>6.0</v>
      </c>
      <c r="B53" s="20">
        <v>0.0</v>
      </c>
      <c r="C53" s="17" t="s">
        <v>29</v>
      </c>
      <c r="D53" s="21">
        <v>6151.0</v>
      </c>
      <c r="E53" s="17" t="s">
        <v>261</v>
      </c>
      <c r="F53" s="17" t="s">
        <v>262</v>
      </c>
      <c r="G53" s="70">
        <v>60989.0</v>
      </c>
      <c r="H53" s="18">
        <v>5.63118E7</v>
      </c>
      <c r="I53" s="7"/>
      <c r="J53" s="7"/>
      <c r="K53" s="7"/>
      <c r="L53" s="7"/>
      <c r="M53" s="7"/>
      <c r="N53" s="7"/>
      <c r="O53" s="7"/>
      <c r="P53" s="7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99.75" customHeight="1">
      <c r="A54" s="19">
        <v>6.0</v>
      </c>
      <c r="B54" s="20">
        <v>0.0</v>
      </c>
      <c r="C54" s="17" t="s">
        <v>29</v>
      </c>
      <c r="D54" s="21">
        <v>6151.0</v>
      </c>
      <c r="E54" s="17" t="s">
        <v>263</v>
      </c>
      <c r="F54" s="17" t="s">
        <v>264</v>
      </c>
      <c r="G54" s="70">
        <v>960602.0</v>
      </c>
      <c r="H54" s="18">
        <v>8.296E7</v>
      </c>
      <c r="I54" s="7"/>
      <c r="J54" s="7"/>
      <c r="K54" s="7"/>
      <c r="L54" s="7"/>
      <c r="M54" s="7"/>
      <c r="N54" s="7"/>
      <c r="O54" s="7"/>
      <c r="P54" s="7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17.75" customHeight="1">
      <c r="A55" s="19">
        <v>6.0</v>
      </c>
      <c r="B55" s="20">
        <v>0.0</v>
      </c>
      <c r="C55" s="17" t="s">
        <v>29</v>
      </c>
      <c r="D55" s="21">
        <v>6151.0</v>
      </c>
      <c r="E55" s="17" t="s">
        <v>265</v>
      </c>
      <c r="F55" s="17" t="s">
        <v>266</v>
      </c>
      <c r="G55" s="70">
        <v>306447.0</v>
      </c>
      <c r="H55" s="18">
        <v>6.6707E7</v>
      </c>
      <c r="I55" s="7"/>
      <c r="J55" s="7"/>
      <c r="K55" s="7"/>
      <c r="L55" s="7"/>
      <c r="M55" s="7"/>
      <c r="N55" s="7"/>
      <c r="O55" s="7"/>
      <c r="P55" s="7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37.25" customHeight="1">
      <c r="A56" s="19">
        <v>6.0</v>
      </c>
      <c r="B56" s="20">
        <v>0.0</v>
      </c>
      <c r="C56" s="17" t="s">
        <v>29</v>
      </c>
      <c r="D56" s="21">
        <v>6151.0</v>
      </c>
      <c r="E56" s="17" t="s">
        <v>267</v>
      </c>
      <c r="F56" s="17" t="s">
        <v>268</v>
      </c>
      <c r="G56" s="70">
        <v>120804.0</v>
      </c>
      <c r="H56" s="18">
        <v>6.96789E7</v>
      </c>
      <c r="I56" s="7"/>
      <c r="J56" s="7"/>
      <c r="K56" s="7"/>
      <c r="L56" s="7"/>
      <c r="M56" s="7"/>
      <c r="N56" s="7"/>
      <c r="O56" s="7"/>
      <c r="P56" s="7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71.75" customHeight="1">
      <c r="A57" s="19">
        <v>6.0</v>
      </c>
      <c r="B57" s="20">
        <v>0.0</v>
      </c>
      <c r="C57" s="17" t="s">
        <v>29</v>
      </c>
      <c r="D57" s="21">
        <v>6151.0</v>
      </c>
      <c r="E57" s="17" t="s">
        <v>269</v>
      </c>
      <c r="F57" s="17" t="s">
        <v>270</v>
      </c>
      <c r="G57" s="70">
        <v>332131.0</v>
      </c>
      <c r="H57" s="18">
        <v>2.024306E8</v>
      </c>
      <c r="I57" s="7"/>
      <c r="J57" s="7"/>
      <c r="K57" s="7"/>
      <c r="L57" s="7"/>
      <c r="M57" s="7"/>
      <c r="N57" s="7"/>
      <c r="O57" s="7"/>
      <c r="P57" s="7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2.25" customHeight="1">
      <c r="A58" s="19">
        <v>6.0</v>
      </c>
      <c r="B58" s="20">
        <v>0.0</v>
      </c>
      <c r="C58" s="17" t="s">
        <v>29</v>
      </c>
      <c r="D58" s="21">
        <v>6151.0</v>
      </c>
      <c r="E58" s="17" t="s">
        <v>271</v>
      </c>
      <c r="F58" s="17" t="s">
        <v>272</v>
      </c>
      <c r="G58" s="70">
        <v>255562.0</v>
      </c>
      <c r="H58" s="18">
        <v>6.41162E7</v>
      </c>
      <c r="I58" s="7"/>
      <c r="J58" s="7"/>
      <c r="K58" s="7"/>
      <c r="L58" s="7"/>
      <c r="M58" s="7"/>
      <c r="N58" s="7"/>
      <c r="O58" s="7"/>
      <c r="P58" s="7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35.0" customHeight="1">
      <c r="A59" s="19">
        <v>6.0</v>
      </c>
      <c r="B59" s="20">
        <v>0.0</v>
      </c>
      <c r="C59" s="17" t="s">
        <v>29</v>
      </c>
      <c r="D59" s="21">
        <v>6151.0</v>
      </c>
      <c r="E59" s="17" t="s">
        <v>273</v>
      </c>
      <c r="F59" s="17" t="s">
        <v>274</v>
      </c>
      <c r="G59" s="70">
        <v>158776.0</v>
      </c>
      <c r="H59" s="18">
        <v>6.46568E7</v>
      </c>
      <c r="I59" s="7"/>
      <c r="J59" s="7"/>
      <c r="K59" s="7"/>
      <c r="L59" s="7"/>
      <c r="M59" s="7"/>
      <c r="N59" s="7"/>
      <c r="O59" s="7"/>
      <c r="P59" s="7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70.25" customHeight="1">
      <c r="A60" s="19">
        <v>6.0</v>
      </c>
      <c r="B60" s="20">
        <v>0.0</v>
      </c>
      <c r="C60" s="17" t="s">
        <v>29</v>
      </c>
      <c r="D60" s="21">
        <v>6151.0</v>
      </c>
      <c r="E60" s="17" t="s">
        <v>275</v>
      </c>
      <c r="F60" s="17" t="s">
        <v>276</v>
      </c>
      <c r="G60" s="70">
        <v>52756.0</v>
      </c>
      <c r="H60" s="18">
        <v>1.316475E8</v>
      </c>
      <c r="I60" s="7"/>
      <c r="J60" s="7"/>
      <c r="K60" s="7"/>
      <c r="L60" s="7"/>
      <c r="M60" s="7"/>
      <c r="N60" s="7"/>
      <c r="O60" s="7"/>
      <c r="P60" s="7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2.25" customHeight="1">
      <c r="A61" s="19">
        <v>6.0</v>
      </c>
      <c r="B61" s="20">
        <v>0.0</v>
      </c>
      <c r="C61" s="17" t="s">
        <v>29</v>
      </c>
      <c r="D61" s="21">
        <v>6151.0</v>
      </c>
      <c r="E61" s="17" t="s">
        <v>277</v>
      </c>
      <c r="F61" s="17" t="s">
        <v>278</v>
      </c>
      <c r="G61" s="70">
        <v>99011.0</v>
      </c>
      <c r="H61" s="18">
        <v>9.97478E7</v>
      </c>
      <c r="I61" s="7"/>
      <c r="J61" s="7"/>
      <c r="K61" s="7"/>
      <c r="L61" s="7"/>
      <c r="M61" s="7"/>
      <c r="N61" s="7"/>
      <c r="O61" s="7"/>
      <c r="P61" s="7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69.75" customHeight="1">
      <c r="A62" s="19">
        <v>6.0</v>
      </c>
      <c r="B62" s="20">
        <v>0.0</v>
      </c>
      <c r="C62" s="17" t="s">
        <v>29</v>
      </c>
      <c r="D62" s="21">
        <v>6151.0</v>
      </c>
      <c r="E62" s="17" t="s">
        <v>279</v>
      </c>
      <c r="F62" s="17" t="s">
        <v>280</v>
      </c>
      <c r="G62" s="70">
        <v>1530515.0</v>
      </c>
      <c r="H62" s="18">
        <v>2.71232E7</v>
      </c>
      <c r="I62" s="7"/>
      <c r="J62" s="7"/>
      <c r="K62" s="7"/>
      <c r="L62" s="7"/>
      <c r="M62" s="7"/>
      <c r="N62" s="7"/>
      <c r="O62" s="7"/>
      <c r="P62" s="7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7.5" customHeight="1">
      <c r="A63" s="19">
        <v>6.0</v>
      </c>
      <c r="B63" s="20">
        <v>0.0</v>
      </c>
      <c r="C63" s="17" t="s">
        <v>29</v>
      </c>
      <c r="D63" s="21">
        <v>6151.0</v>
      </c>
      <c r="E63" s="17" t="s">
        <v>281</v>
      </c>
      <c r="F63" s="17" t="s">
        <v>282</v>
      </c>
      <c r="G63" s="70">
        <v>5203836.0</v>
      </c>
      <c r="H63" s="18">
        <v>3.348267E8</v>
      </c>
      <c r="I63" s="7"/>
      <c r="J63" s="7"/>
      <c r="K63" s="7"/>
      <c r="L63" s="7"/>
      <c r="M63" s="7"/>
      <c r="N63" s="7"/>
      <c r="O63" s="7"/>
      <c r="P63" s="7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77.25" customHeight="1">
      <c r="A64" s="19">
        <v>6.0</v>
      </c>
      <c r="B64" s="20">
        <v>0.0</v>
      </c>
      <c r="C64" s="17" t="s">
        <v>29</v>
      </c>
      <c r="D64" s="21">
        <v>6151.0</v>
      </c>
      <c r="E64" s="17" t="s">
        <v>283</v>
      </c>
      <c r="F64" s="17" t="s">
        <v>284</v>
      </c>
      <c r="G64" s="70">
        <v>5268642.0</v>
      </c>
      <c r="H64" s="18">
        <v>8.7365E7</v>
      </c>
      <c r="I64" s="7"/>
      <c r="J64" s="7"/>
      <c r="K64" s="7"/>
      <c r="L64" s="7"/>
      <c r="M64" s="7"/>
      <c r="N64" s="7"/>
      <c r="O64" s="7"/>
      <c r="P64" s="7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59.25" customHeight="1">
      <c r="A65" s="19">
        <v>6.0</v>
      </c>
      <c r="B65" s="20">
        <v>0.0</v>
      </c>
      <c r="C65" s="17" t="s">
        <v>29</v>
      </c>
      <c r="D65" s="21">
        <v>6152.0</v>
      </c>
      <c r="E65" s="17" t="s">
        <v>285</v>
      </c>
      <c r="F65" s="17" t="s">
        <v>251</v>
      </c>
      <c r="G65" s="70">
        <v>5268642.0</v>
      </c>
      <c r="H65" s="18">
        <v>1.7E8</v>
      </c>
      <c r="I65" s="7"/>
      <c r="J65" s="7"/>
      <c r="K65" s="7"/>
      <c r="L65" s="7"/>
      <c r="M65" s="7"/>
      <c r="N65" s="7"/>
      <c r="O65" s="7"/>
      <c r="P65" s="7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66.75" customHeight="1">
      <c r="A66" s="19">
        <v>6.0</v>
      </c>
      <c r="B66" s="20">
        <v>0.0</v>
      </c>
      <c r="C66" s="17" t="s">
        <v>29</v>
      </c>
      <c r="D66" s="21">
        <v>6152.0</v>
      </c>
      <c r="E66" s="17" t="s">
        <v>286</v>
      </c>
      <c r="F66" s="17" t="s">
        <v>251</v>
      </c>
      <c r="G66" s="70">
        <v>5268642.0</v>
      </c>
      <c r="H66" s="18">
        <v>5.80496E7</v>
      </c>
      <c r="I66" s="7"/>
      <c r="J66" s="7"/>
      <c r="K66" s="7"/>
      <c r="L66" s="7"/>
      <c r="M66" s="7"/>
      <c r="N66" s="7"/>
      <c r="O66" s="7"/>
      <c r="P66" s="7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19">
        <v>6.0</v>
      </c>
      <c r="B67" s="20">
        <v>0.0</v>
      </c>
      <c r="C67" s="17" t="s">
        <v>29</v>
      </c>
      <c r="D67" s="21">
        <v>6153.0</v>
      </c>
      <c r="E67" s="17" t="s">
        <v>287</v>
      </c>
      <c r="F67" s="17" t="s">
        <v>239</v>
      </c>
      <c r="G67" s="67">
        <v>112000.0</v>
      </c>
      <c r="H67" s="18">
        <f>106000000-46000000</f>
        <v>60000000</v>
      </c>
      <c r="I67" s="7"/>
      <c r="J67" s="7"/>
      <c r="K67" s="7"/>
      <c r="L67" s="7"/>
      <c r="M67" s="7"/>
      <c r="N67" s="7"/>
      <c r="O67" s="7"/>
      <c r="P67" s="7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38.25" customHeight="1">
      <c r="A68" s="19">
        <v>6.0</v>
      </c>
      <c r="B68" s="20">
        <v>0.0</v>
      </c>
      <c r="C68" s="17" t="s">
        <v>29</v>
      </c>
      <c r="D68" s="21">
        <v>6162.0</v>
      </c>
      <c r="E68" s="17" t="s">
        <v>288</v>
      </c>
      <c r="F68" s="17" t="s">
        <v>289</v>
      </c>
      <c r="G68" s="67">
        <v>16431.0</v>
      </c>
      <c r="H68" s="18">
        <v>2.0E7</v>
      </c>
      <c r="I68" s="7"/>
      <c r="J68" s="7"/>
      <c r="K68" s="7"/>
      <c r="L68" s="7"/>
      <c r="M68" s="7"/>
      <c r="N68" s="7"/>
      <c r="O68" s="7"/>
      <c r="P68" s="7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38.25" customHeight="1">
      <c r="A69" s="19">
        <v>6.0</v>
      </c>
      <c r="B69" s="20">
        <v>0.0</v>
      </c>
      <c r="C69" s="17" t="s">
        <v>29</v>
      </c>
      <c r="D69" s="21">
        <v>6162.0</v>
      </c>
      <c r="E69" s="17" t="s">
        <v>290</v>
      </c>
      <c r="F69" s="17" t="s">
        <v>231</v>
      </c>
      <c r="G69" s="67">
        <v>106050.0</v>
      </c>
      <c r="H69" s="18">
        <v>6.0E7</v>
      </c>
      <c r="I69" s="7"/>
      <c r="J69" s="7"/>
      <c r="K69" s="7"/>
      <c r="L69" s="7"/>
      <c r="M69" s="7"/>
      <c r="N69" s="7"/>
      <c r="O69" s="7"/>
      <c r="P69" s="7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38.25" customHeight="1">
      <c r="A70" s="19">
        <v>6.0</v>
      </c>
      <c r="B70" s="20">
        <v>0.0</v>
      </c>
      <c r="C70" s="17" t="s">
        <v>29</v>
      </c>
      <c r="D70" s="21">
        <v>6195.0</v>
      </c>
      <c r="E70" s="17" t="s">
        <v>291</v>
      </c>
      <c r="F70" s="17" t="s">
        <v>200</v>
      </c>
      <c r="G70" s="67">
        <v>8348151.0</v>
      </c>
      <c r="H70" s="18">
        <v>2.0E8</v>
      </c>
      <c r="I70" s="7"/>
      <c r="J70" s="7"/>
      <c r="K70" s="7"/>
      <c r="L70" s="7"/>
      <c r="M70" s="7"/>
      <c r="N70" s="7"/>
      <c r="O70" s="7"/>
      <c r="P70" s="7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38.25" customHeight="1">
      <c r="A71" s="19">
        <v>6.0</v>
      </c>
      <c r="B71" s="20">
        <v>0.0</v>
      </c>
      <c r="C71" s="17" t="s">
        <v>29</v>
      </c>
      <c r="D71" s="21">
        <v>6195.0</v>
      </c>
      <c r="E71" s="34" t="s">
        <v>292</v>
      </c>
      <c r="F71" s="17" t="s">
        <v>200</v>
      </c>
      <c r="G71" s="67">
        <v>8348151.0</v>
      </c>
      <c r="H71" s="18">
        <v>1.0E8</v>
      </c>
      <c r="I71" s="7"/>
      <c r="J71" s="7"/>
      <c r="K71" s="7"/>
      <c r="L71" s="7"/>
      <c r="M71" s="7"/>
      <c r="N71" s="7"/>
      <c r="O71" s="7"/>
      <c r="P71" s="7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57.0" customHeight="1">
      <c r="A72" s="19">
        <v>6.0</v>
      </c>
      <c r="B72" s="20">
        <v>0.0</v>
      </c>
      <c r="C72" s="17" t="s">
        <v>29</v>
      </c>
      <c r="D72" s="21">
        <v>7991.0</v>
      </c>
      <c r="E72" s="17" t="s">
        <v>293</v>
      </c>
      <c r="F72" s="17" t="s">
        <v>251</v>
      </c>
      <c r="G72" s="70">
        <v>5268642.0</v>
      </c>
      <c r="H72" s="18">
        <f>860000000-150000000-50000000</f>
        <v>660000000</v>
      </c>
      <c r="I72" s="7"/>
      <c r="J72" s="7"/>
      <c r="K72" s="7"/>
      <c r="L72" s="7"/>
      <c r="M72" s="7"/>
      <c r="N72" s="7"/>
      <c r="O72" s="7"/>
      <c r="P72" s="7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53.25" customHeight="1">
      <c r="A73" s="19">
        <v>6.0</v>
      </c>
      <c r="B73" s="20">
        <v>0.0</v>
      </c>
      <c r="C73" s="17" t="s">
        <v>29</v>
      </c>
      <c r="D73" s="21">
        <v>7991.0</v>
      </c>
      <c r="E73" s="17" t="s">
        <v>294</v>
      </c>
      <c r="F73" s="17" t="s">
        <v>251</v>
      </c>
      <c r="G73" s="70">
        <v>5268642.0</v>
      </c>
      <c r="H73" s="18">
        <f>466000000-50000000</f>
        <v>416000000</v>
      </c>
      <c r="I73" s="7"/>
      <c r="J73" s="7"/>
      <c r="K73" s="7"/>
      <c r="L73" s="7"/>
      <c r="M73" s="7"/>
      <c r="N73" s="7"/>
      <c r="O73" s="7"/>
      <c r="P73" s="7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53.25" customHeight="1">
      <c r="A74" s="19">
        <v>6.0</v>
      </c>
      <c r="B74" s="20">
        <v>0.0</v>
      </c>
      <c r="C74" s="17" t="s">
        <v>29</v>
      </c>
      <c r="D74" s="21">
        <v>7991.0</v>
      </c>
      <c r="E74" s="17" t="s">
        <v>295</v>
      </c>
      <c r="F74" s="17" t="s">
        <v>251</v>
      </c>
      <c r="G74" s="70">
        <v>5268642.0</v>
      </c>
      <c r="H74" s="18">
        <f>0+320000000-40000000</f>
        <v>280000000</v>
      </c>
      <c r="I74" s="7"/>
      <c r="J74" s="7"/>
      <c r="K74" s="7"/>
      <c r="L74" s="7"/>
      <c r="M74" s="7"/>
      <c r="N74" s="7"/>
      <c r="O74" s="7"/>
      <c r="P74" s="7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53.25" customHeight="1">
      <c r="A75" s="19">
        <v>6.0</v>
      </c>
      <c r="B75" s="20">
        <v>0.0</v>
      </c>
      <c r="C75" s="17" t="s">
        <v>29</v>
      </c>
      <c r="D75" s="21">
        <v>7991.0</v>
      </c>
      <c r="E75" s="17" t="s">
        <v>296</v>
      </c>
      <c r="F75" s="17" t="s">
        <v>200</v>
      </c>
      <c r="G75" s="67">
        <v>8348151.0</v>
      </c>
      <c r="H75" s="18">
        <v>8.0E7</v>
      </c>
      <c r="I75" s="7"/>
      <c r="J75" s="7"/>
      <c r="K75" s="7"/>
      <c r="L75" s="7"/>
      <c r="M75" s="7"/>
      <c r="N75" s="7"/>
      <c r="O75" s="7"/>
      <c r="P75" s="7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19">
        <v>6.0</v>
      </c>
      <c r="B76" s="20">
        <v>0.0</v>
      </c>
      <c r="C76" s="17" t="s">
        <v>29</v>
      </c>
      <c r="D76" s="21">
        <v>7991.0</v>
      </c>
      <c r="E76" s="17" t="s">
        <v>297</v>
      </c>
      <c r="F76" s="17" t="s">
        <v>200</v>
      </c>
      <c r="G76" s="67">
        <v>8348151.0</v>
      </c>
      <c r="H76" s="18">
        <f t="shared" ref="H76:H77" si="1">500000000-100000000</f>
        <v>400000000</v>
      </c>
      <c r="I76" s="7"/>
      <c r="J76" s="7"/>
      <c r="K76" s="7"/>
      <c r="L76" s="7"/>
      <c r="M76" s="7"/>
      <c r="N76" s="7"/>
      <c r="O76" s="7"/>
      <c r="P76" s="7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42.75" customHeight="1">
      <c r="A77" s="19">
        <v>6.0</v>
      </c>
      <c r="B77" s="20">
        <v>0.0</v>
      </c>
      <c r="C77" s="17" t="s">
        <v>29</v>
      </c>
      <c r="D77" s="21">
        <v>7991.0</v>
      </c>
      <c r="E77" s="17" t="s">
        <v>298</v>
      </c>
      <c r="F77" s="17" t="s">
        <v>200</v>
      </c>
      <c r="G77" s="67">
        <v>8348151.0</v>
      </c>
      <c r="H77" s="18">
        <f t="shared" si="1"/>
        <v>400000000</v>
      </c>
      <c r="I77" s="7"/>
      <c r="J77" s="7"/>
      <c r="K77" s="7"/>
      <c r="L77" s="7"/>
      <c r="M77" s="7"/>
      <c r="N77" s="7"/>
      <c r="O77" s="7"/>
      <c r="P77" s="7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19">
        <v>6.0</v>
      </c>
      <c r="B78" s="20">
        <v>0.0</v>
      </c>
      <c r="C78" s="17" t="s">
        <v>29</v>
      </c>
      <c r="D78" s="21">
        <v>7991.0</v>
      </c>
      <c r="E78" s="17" t="s">
        <v>299</v>
      </c>
      <c r="F78" s="17" t="s">
        <v>200</v>
      </c>
      <c r="G78" s="67">
        <v>8348151.0</v>
      </c>
      <c r="H78" s="18">
        <v>3.0E7</v>
      </c>
      <c r="I78" s="7"/>
      <c r="J78" s="7"/>
      <c r="K78" s="7"/>
      <c r="L78" s="7"/>
      <c r="M78" s="7"/>
      <c r="N78" s="7"/>
      <c r="O78" s="7"/>
      <c r="P78" s="7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50.25" customHeight="1">
      <c r="A79" s="19">
        <v>6.0</v>
      </c>
      <c r="B79" s="20">
        <v>0.0</v>
      </c>
      <c r="C79" s="17" t="s">
        <v>29</v>
      </c>
      <c r="D79" s="21">
        <v>7991.0</v>
      </c>
      <c r="E79" s="17" t="s">
        <v>300</v>
      </c>
      <c r="F79" s="17" t="s">
        <v>200</v>
      </c>
      <c r="G79" s="67">
        <v>8348151.0</v>
      </c>
      <c r="H79" s="18">
        <v>2.35E8</v>
      </c>
      <c r="I79" s="7"/>
      <c r="J79" s="7"/>
      <c r="K79" s="7"/>
      <c r="L79" s="7"/>
      <c r="M79" s="7"/>
      <c r="N79" s="7"/>
      <c r="O79" s="7"/>
      <c r="P79" s="7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44.25" customHeight="1">
      <c r="A80" s="19">
        <v>6.0</v>
      </c>
      <c r="B80" s="20">
        <v>0.0</v>
      </c>
      <c r="C80" s="17" t="s">
        <v>29</v>
      </c>
      <c r="D80" s="21">
        <v>7991.0</v>
      </c>
      <c r="E80" s="17" t="s">
        <v>301</v>
      </c>
      <c r="F80" s="17" t="s">
        <v>251</v>
      </c>
      <c r="G80" s="70">
        <v>5268642.0</v>
      </c>
      <c r="H80" s="18">
        <v>8.0E8</v>
      </c>
      <c r="I80" s="7"/>
      <c r="J80" s="7"/>
      <c r="K80" s="7"/>
      <c r="L80" s="7"/>
      <c r="M80" s="7"/>
      <c r="N80" s="7"/>
      <c r="O80" s="7"/>
      <c r="P80" s="7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45.0" customHeight="1">
      <c r="A81" s="19">
        <v>6.0</v>
      </c>
      <c r="B81" s="20">
        <v>0.0</v>
      </c>
      <c r="C81" s="17" t="s">
        <v>29</v>
      </c>
      <c r="D81" s="21">
        <v>7992.0</v>
      </c>
      <c r="E81" s="17" t="s">
        <v>302</v>
      </c>
      <c r="F81" s="17" t="s">
        <v>200</v>
      </c>
      <c r="G81" s="67">
        <v>8348151.0</v>
      </c>
      <c r="H81" s="18">
        <v>3.34287049E8</v>
      </c>
      <c r="I81" s="7"/>
      <c r="J81" s="7"/>
      <c r="K81" s="7"/>
      <c r="L81" s="7"/>
      <c r="M81" s="7"/>
      <c r="N81" s="7"/>
      <c r="O81" s="7"/>
      <c r="P81" s="7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66.75" customHeight="1">
      <c r="A82" s="19">
        <v>6.0</v>
      </c>
      <c r="B82" s="20">
        <v>15.0</v>
      </c>
      <c r="C82" s="17" t="s">
        <v>303</v>
      </c>
      <c r="D82" s="21">
        <v>4157.0</v>
      </c>
      <c r="E82" s="17" t="s">
        <v>304</v>
      </c>
      <c r="F82" s="17" t="s">
        <v>200</v>
      </c>
      <c r="G82" s="67">
        <v>8348151.0</v>
      </c>
      <c r="H82" s="18">
        <v>6.13868E8</v>
      </c>
      <c r="I82" s="7"/>
      <c r="J82" s="7"/>
      <c r="K82" s="7"/>
      <c r="L82" s="7"/>
      <c r="M82" s="7"/>
      <c r="N82" s="7"/>
      <c r="O82" s="7"/>
      <c r="P82" s="7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19">
        <v>6.0</v>
      </c>
      <c r="B83" s="20">
        <v>24.0</v>
      </c>
      <c r="C83" s="72" t="s">
        <v>110</v>
      </c>
      <c r="D83" s="21">
        <v>4156.0</v>
      </c>
      <c r="E83" s="17" t="s">
        <v>305</v>
      </c>
      <c r="F83" s="17" t="s">
        <v>200</v>
      </c>
      <c r="G83" s="67">
        <v>8348151.0</v>
      </c>
      <c r="H83" s="18">
        <v>1.5E7</v>
      </c>
      <c r="I83" s="7"/>
      <c r="J83" s="7"/>
      <c r="K83" s="7"/>
      <c r="L83" s="7"/>
      <c r="M83" s="7"/>
      <c r="N83" s="7"/>
      <c r="O83" s="7"/>
      <c r="P83" s="7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0" customHeight="1">
      <c r="A84" s="68" t="s">
        <v>112</v>
      </c>
      <c r="B84" s="23"/>
      <c r="C84" s="24"/>
      <c r="D84" s="24"/>
      <c r="E84" s="26"/>
      <c r="F84" s="26"/>
      <c r="G84" s="26"/>
      <c r="H84" s="69">
        <f>SUM(H18:H83)</f>
        <v>13058106221</v>
      </c>
      <c r="I84" s="7"/>
      <c r="J84" s="7"/>
      <c r="K84" s="7"/>
      <c r="L84" s="7"/>
      <c r="M84" s="7"/>
      <c r="N84" s="7"/>
      <c r="O84" s="7"/>
      <c r="P84" s="7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32.25" customHeight="1">
      <c r="A85" s="19">
        <v>8.0</v>
      </c>
      <c r="B85" s="20">
        <v>0.0</v>
      </c>
      <c r="C85" s="72" t="s">
        <v>113</v>
      </c>
      <c r="D85" s="21">
        <v>6127.0</v>
      </c>
      <c r="E85" s="17" t="s">
        <v>306</v>
      </c>
      <c r="F85" s="17" t="s">
        <v>200</v>
      </c>
      <c r="G85" s="67">
        <v>8348151.0</v>
      </c>
      <c r="H85" s="18">
        <v>7.0E7</v>
      </c>
      <c r="I85" s="7"/>
      <c r="J85" s="7"/>
      <c r="K85" s="7"/>
      <c r="L85" s="7"/>
      <c r="M85" s="7"/>
      <c r="N85" s="7"/>
      <c r="O85" s="7"/>
      <c r="P85" s="7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58.5" customHeight="1">
      <c r="A86" s="19">
        <v>8.0</v>
      </c>
      <c r="B86" s="20">
        <v>0.0</v>
      </c>
      <c r="C86" s="72" t="s">
        <v>113</v>
      </c>
      <c r="D86" s="21">
        <v>6152.0</v>
      </c>
      <c r="E86" s="17" t="s">
        <v>307</v>
      </c>
      <c r="F86" s="17" t="s">
        <v>200</v>
      </c>
      <c r="G86" s="67">
        <v>8348151.0</v>
      </c>
      <c r="H86" s="18">
        <v>1.2145E7</v>
      </c>
      <c r="I86" s="7"/>
      <c r="J86" s="7"/>
      <c r="K86" s="7"/>
      <c r="L86" s="7"/>
      <c r="M86" s="7"/>
      <c r="N86" s="7"/>
      <c r="O86" s="7"/>
      <c r="P86" s="7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98.25" customHeight="1">
      <c r="A87" s="19">
        <v>8.0</v>
      </c>
      <c r="B87" s="20">
        <v>0.0</v>
      </c>
      <c r="C87" s="72" t="s">
        <v>113</v>
      </c>
      <c r="D87" s="21">
        <v>6152.0</v>
      </c>
      <c r="E87" s="17" t="s">
        <v>308</v>
      </c>
      <c r="F87" s="17" t="s">
        <v>309</v>
      </c>
      <c r="G87" s="67">
        <v>286578.0</v>
      </c>
      <c r="H87" s="18">
        <v>1.14E7</v>
      </c>
      <c r="I87" s="7"/>
      <c r="J87" s="7"/>
      <c r="K87" s="7"/>
      <c r="L87" s="7"/>
      <c r="M87" s="7"/>
      <c r="N87" s="7"/>
      <c r="O87" s="7"/>
      <c r="P87" s="7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0" customHeight="1">
      <c r="A88" s="68" t="s">
        <v>118</v>
      </c>
      <c r="B88" s="23"/>
      <c r="C88" s="24"/>
      <c r="D88" s="24"/>
      <c r="E88" s="26"/>
      <c r="F88" s="26"/>
      <c r="G88" s="26"/>
      <c r="H88" s="69">
        <f>SUM(H85:H87)</f>
        <v>93545000</v>
      </c>
      <c r="I88" s="7"/>
      <c r="J88" s="7"/>
      <c r="K88" s="7"/>
      <c r="L88" s="7"/>
      <c r="M88" s="7"/>
      <c r="N88" s="7"/>
      <c r="O88" s="7"/>
      <c r="P88" s="7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30.0" customHeight="1">
      <c r="A89" s="19">
        <v>9.0</v>
      </c>
      <c r="B89" s="20">
        <v>0.0</v>
      </c>
      <c r="C89" s="17" t="s">
        <v>119</v>
      </c>
      <c r="D89" s="21">
        <v>4242.0</v>
      </c>
      <c r="E89" s="17" t="s">
        <v>310</v>
      </c>
      <c r="F89" s="17" t="s">
        <v>200</v>
      </c>
      <c r="G89" s="67">
        <v>8348151.0</v>
      </c>
      <c r="H89" s="18">
        <v>1.2E8</v>
      </c>
      <c r="I89" s="7"/>
      <c r="J89" s="7"/>
      <c r="K89" s="7"/>
      <c r="L89" s="7"/>
      <c r="M89" s="7"/>
      <c r="N89" s="7"/>
      <c r="O89" s="7"/>
      <c r="P89" s="7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30.0" customHeight="1">
      <c r="A90" s="19">
        <v>9.0</v>
      </c>
      <c r="B90" s="20">
        <v>0.0</v>
      </c>
      <c r="C90" s="17" t="s">
        <v>119</v>
      </c>
      <c r="D90" s="21">
        <v>4311.0</v>
      </c>
      <c r="E90" s="17" t="s">
        <v>311</v>
      </c>
      <c r="F90" s="17" t="s">
        <v>200</v>
      </c>
      <c r="G90" s="67">
        <v>8348151.0</v>
      </c>
      <c r="H90" s="18">
        <v>4.29E8</v>
      </c>
      <c r="I90" s="7"/>
      <c r="J90" s="7"/>
      <c r="K90" s="7"/>
      <c r="L90" s="7"/>
      <c r="M90" s="7"/>
      <c r="N90" s="7"/>
      <c r="O90" s="7"/>
      <c r="P90" s="7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30.0" customHeight="1">
      <c r="A91" s="19">
        <v>9.0</v>
      </c>
      <c r="B91" s="20">
        <v>0.0</v>
      </c>
      <c r="C91" s="17" t="s">
        <v>119</v>
      </c>
      <c r="D91" s="21">
        <v>4312.0</v>
      </c>
      <c r="E91" s="17" t="s">
        <v>312</v>
      </c>
      <c r="F91" s="17" t="s">
        <v>200</v>
      </c>
      <c r="G91" s="67">
        <v>8348151.0</v>
      </c>
      <c r="H91" s="18">
        <v>1.5E7</v>
      </c>
      <c r="I91" s="7"/>
      <c r="J91" s="7"/>
      <c r="K91" s="7"/>
      <c r="L91" s="7"/>
      <c r="M91" s="7"/>
      <c r="N91" s="7"/>
      <c r="O91" s="7"/>
      <c r="P91" s="7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30.0" customHeight="1">
      <c r="A92" s="19">
        <v>9.0</v>
      </c>
      <c r="B92" s="20">
        <v>0.0</v>
      </c>
      <c r="C92" s="17" t="s">
        <v>119</v>
      </c>
      <c r="D92" s="21">
        <v>4314.0</v>
      </c>
      <c r="E92" s="17" t="s">
        <v>313</v>
      </c>
      <c r="F92" s="17" t="s">
        <v>200</v>
      </c>
      <c r="G92" s="67">
        <v>8348151.0</v>
      </c>
      <c r="H92" s="18">
        <v>1.6E7</v>
      </c>
      <c r="I92" s="7"/>
      <c r="J92" s="7"/>
      <c r="K92" s="7"/>
      <c r="L92" s="7"/>
      <c r="M92" s="7"/>
      <c r="N92" s="7"/>
      <c r="O92" s="7"/>
      <c r="P92" s="7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30.0" customHeight="1">
      <c r="A93" s="19">
        <v>9.0</v>
      </c>
      <c r="B93" s="20">
        <v>0.0</v>
      </c>
      <c r="C93" s="17" t="s">
        <v>119</v>
      </c>
      <c r="D93" s="21">
        <v>6133.0</v>
      </c>
      <c r="E93" s="17" t="s">
        <v>314</v>
      </c>
      <c r="F93" s="17" t="s">
        <v>200</v>
      </c>
      <c r="G93" s="67">
        <v>8348151.0</v>
      </c>
      <c r="H93" s="18">
        <v>3.3E7</v>
      </c>
      <c r="I93" s="7"/>
      <c r="J93" s="7"/>
      <c r="K93" s="7"/>
      <c r="L93" s="7"/>
      <c r="M93" s="7"/>
      <c r="N93" s="7"/>
      <c r="O93" s="7"/>
      <c r="P93" s="7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30.0" customHeight="1">
      <c r="A94" s="19">
        <v>9.0</v>
      </c>
      <c r="B94" s="20">
        <v>0.0</v>
      </c>
      <c r="C94" s="17" t="s">
        <v>119</v>
      </c>
      <c r="D94" s="21">
        <v>6151.0</v>
      </c>
      <c r="E94" s="17" t="s">
        <v>315</v>
      </c>
      <c r="F94" s="17" t="s">
        <v>200</v>
      </c>
      <c r="G94" s="67">
        <v>8348151.0</v>
      </c>
      <c r="H94" s="18">
        <v>1.2051E8</v>
      </c>
      <c r="I94" s="7"/>
      <c r="J94" s="7"/>
      <c r="K94" s="7"/>
      <c r="L94" s="7"/>
      <c r="M94" s="7"/>
      <c r="N94" s="7"/>
      <c r="O94" s="7"/>
      <c r="P94" s="7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19">
        <v>9.0</v>
      </c>
      <c r="B95" s="20">
        <v>38.0</v>
      </c>
      <c r="C95" s="31" t="s">
        <v>126</v>
      </c>
      <c r="D95" s="21">
        <v>7511.0</v>
      </c>
      <c r="E95" s="17" t="s">
        <v>316</v>
      </c>
      <c r="F95" s="17" t="s">
        <v>200</v>
      </c>
      <c r="G95" s="67">
        <v>8348151.0</v>
      </c>
      <c r="H95" s="18">
        <v>5.38E7</v>
      </c>
      <c r="I95" s="7"/>
      <c r="J95" s="7"/>
      <c r="K95" s="7"/>
      <c r="L95" s="7"/>
      <c r="M95" s="7"/>
      <c r="N95" s="7"/>
      <c r="O95" s="7"/>
      <c r="P95" s="7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0" customHeight="1">
      <c r="A96" s="68" t="s">
        <v>128</v>
      </c>
      <c r="B96" s="23"/>
      <c r="C96" s="24"/>
      <c r="D96" s="24"/>
      <c r="E96" s="26"/>
      <c r="F96" s="26"/>
      <c r="G96" s="26"/>
      <c r="H96" s="69">
        <f>SUM(H89:H95)</f>
        <v>787310000</v>
      </c>
      <c r="I96" s="7"/>
      <c r="J96" s="7"/>
      <c r="K96" s="7"/>
      <c r="L96" s="7"/>
      <c r="M96" s="7"/>
      <c r="N96" s="7"/>
      <c r="O96" s="7"/>
      <c r="P96" s="7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19">
        <v>10.0</v>
      </c>
      <c r="B97" s="20">
        <v>0.0</v>
      </c>
      <c r="C97" s="17" t="s">
        <v>129</v>
      </c>
      <c r="D97" s="21">
        <v>7991.0</v>
      </c>
      <c r="E97" s="17" t="s">
        <v>317</v>
      </c>
      <c r="F97" s="17" t="s">
        <v>200</v>
      </c>
      <c r="G97" s="67">
        <v>8348151.0</v>
      </c>
      <c r="H97" s="18">
        <v>1.0E8</v>
      </c>
      <c r="I97" s="7"/>
      <c r="J97" s="7"/>
      <c r="K97" s="7"/>
      <c r="L97" s="7"/>
      <c r="M97" s="7"/>
      <c r="N97" s="7"/>
      <c r="O97" s="7"/>
      <c r="P97" s="7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19">
        <v>10.0</v>
      </c>
      <c r="B98" s="20">
        <v>0.0</v>
      </c>
      <c r="C98" s="17" t="s">
        <v>129</v>
      </c>
      <c r="D98" s="21">
        <v>6195.0</v>
      </c>
      <c r="E98" s="17" t="s">
        <v>318</v>
      </c>
      <c r="F98" s="17" t="s">
        <v>200</v>
      </c>
      <c r="G98" s="67">
        <v>8348151.0</v>
      </c>
      <c r="H98" s="18">
        <v>4.18265E7</v>
      </c>
      <c r="I98" s="7"/>
      <c r="J98" s="7"/>
      <c r="K98" s="7"/>
      <c r="L98" s="7"/>
      <c r="M98" s="7"/>
      <c r="N98" s="7"/>
      <c r="O98" s="7"/>
      <c r="P98" s="7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0" customHeight="1">
      <c r="A99" s="68" t="s">
        <v>132</v>
      </c>
      <c r="B99" s="23"/>
      <c r="C99" s="24"/>
      <c r="D99" s="24"/>
      <c r="E99" s="26"/>
      <c r="F99" s="26"/>
      <c r="G99" s="26"/>
      <c r="H99" s="69">
        <f>SUM(H97:H98)</f>
        <v>141826500</v>
      </c>
      <c r="I99" s="7"/>
      <c r="J99" s="7"/>
      <c r="K99" s="7"/>
      <c r="L99" s="7"/>
      <c r="M99" s="7"/>
      <c r="N99" s="7"/>
      <c r="O99" s="7"/>
      <c r="P99" s="7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19">
        <v>11.0</v>
      </c>
      <c r="B100" s="20">
        <v>0.0</v>
      </c>
      <c r="C100" s="17" t="s">
        <v>133</v>
      </c>
      <c r="D100" s="21">
        <v>4417.0</v>
      </c>
      <c r="E100" s="17" t="s">
        <v>319</v>
      </c>
      <c r="F100" s="17" t="s">
        <v>200</v>
      </c>
      <c r="G100" s="67">
        <v>8348151.0</v>
      </c>
      <c r="H100" s="18">
        <v>2.0E8</v>
      </c>
      <c r="I100" s="7"/>
      <c r="J100" s="7"/>
      <c r="K100" s="7"/>
      <c r="L100" s="7"/>
      <c r="M100" s="7"/>
      <c r="N100" s="7"/>
      <c r="O100" s="7"/>
      <c r="P100" s="7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19">
        <v>11.0</v>
      </c>
      <c r="B101" s="20">
        <v>175.0</v>
      </c>
      <c r="C101" s="17" t="s">
        <v>135</v>
      </c>
      <c r="D101" s="21">
        <v>7511.0</v>
      </c>
      <c r="E101" s="17" t="s">
        <v>316</v>
      </c>
      <c r="F101" s="17" t="s">
        <v>200</v>
      </c>
      <c r="G101" s="67">
        <v>8348151.0</v>
      </c>
      <c r="H101" s="18">
        <v>5.0E7</v>
      </c>
      <c r="I101" s="7"/>
      <c r="J101" s="7"/>
      <c r="K101" s="7"/>
      <c r="L101" s="7"/>
      <c r="M101" s="7"/>
      <c r="N101" s="7"/>
      <c r="O101" s="7"/>
      <c r="P101" s="7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0" customHeight="1">
      <c r="A102" s="68" t="s">
        <v>136</v>
      </c>
      <c r="B102" s="23"/>
      <c r="C102" s="24"/>
      <c r="D102" s="24"/>
      <c r="E102" s="26"/>
      <c r="F102" s="26"/>
      <c r="G102" s="26"/>
      <c r="H102" s="69">
        <f>SUM(H100:H101)</f>
        <v>250000000</v>
      </c>
      <c r="I102" s="7"/>
      <c r="J102" s="7"/>
      <c r="K102" s="7"/>
      <c r="L102" s="7"/>
      <c r="M102" s="7"/>
      <c r="N102" s="7"/>
      <c r="O102" s="7"/>
      <c r="P102" s="7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56.25" customHeight="1">
      <c r="A103" s="19">
        <v>13.0</v>
      </c>
      <c r="B103" s="20">
        <v>0.0</v>
      </c>
      <c r="C103" s="17" t="s">
        <v>137</v>
      </c>
      <c r="D103" s="21">
        <v>7991.0</v>
      </c>
      <c r="E103" s="17" t="s">
        <v>320</v>
      </c>
      <c r="F103" s="17" t="s">
        <v>200</v>
      </c>
      <c r="G103" s="67">
        <v>8348151.0</v>
      </c>
      <c r="H103" s="18">
        <f>215000000-15000000</f>
        <v>200000000</v>
      </c>
      <c r="I103" s="7"/>
      <c r="J103" s="7"/>
      <c r="K103" s="7"/>
      <c r="L103" s="7"/>
      <c r="M103" s="7"/>
      <c r="N103" s="7"/>
      <c r="O103" s="7"/>
      <c r="P103" s="7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0" customHeight="1">
      <c r="A104" s="68" t="s">
        <v>143</v>
      </c>
      <c r="B104" s="23"/>
      <c r="C104" s="24"/>
      <c r="D104" s="24"/>
      <c r="E104" s="26"/>
      <c r="F104" s="26"/>
      <c r="G104" s="26"/>
      <c r="H104" s="69">
        <f>SUM(H103)</f>
        <v>200000000</v>
      </c>
      <c r="I104" s="7"/>
      <c r="J104" s="7"/>
      <c r="K104" s="7"/>
      <c r="L104" s="7"/>
      <c r="M104" s="7"/>
      <c r="N104" s="7"/>
      <c r="O104" s="7"/>
      <c r="P104" s="7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76.5" customHeight="1">
      <c r="A105" s="19">
        <v>15.0</v>
      </c>
      <c r="B105" s="20">
        <v>75.0</v>
      </c>
      <c r="C105" s="17" t="s">
        <v>145</v>
      </c>
      <c r="D105" s="21">
        <v>4155.0</v>
      </c>
      <c r="E105" s="17" t="s">
        <v>321</v>
      </c>
      <c r="F105" s="17" t="s">
        <v>322</v>
      </c>
      <c r="G105" s="71">
        <v>3549247.0</v>
      </c>
      <c r="H105" s="18">
        <v>2.9E8</v>
      </c>
      <c r="I105" s="7"/>
      <c r="J105" s="7"/>
      <c r="K105" s="7"/>
      <c r="L105" s="7"/>
      <c r="M105" s="7"/>
      <c r="N105" s="7"/>
      <c r="O105" s="7"/>
      <c r="P105" s="7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80.25" customHeight="1">
      <c r="A106" s="19">
        <v>15.0</v>
      </c>
      <c r="B106" s="20">
        <v>75.0</v>
      </c>
      <c r="C106" s="17" t="s">
        <v>145</v>
      </c>
      <c r="D106" s="21">
        <v>4157.0</v>
      </c>
      <c r="E106" s="17" t="s">
        <v>323</v>
      </c>
      <c r="F106" s="17" t="s">
        <v>251</v>
      </c>
      <c r="G106" s="70">
        <v>5268642.0</v>
      </c>
      <c r="H106" s="18">
        <v>1.324E9</v>
      </c>
      <c r="I106" s="7"/>
      <c r="J106" s="7"/>
      <c r="K106" s="7"/>
      <c r="L106" s="7"/>
      <c r="M106" s="7"/>
      <c r="N106" s="7"/>
      <c r="O106" s="7"/>
      <c r="P106" s="7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0" customHeight="1">
      <c r="A107" s="68" t="s">
        <v>148</v>
      </c>
      <c r="B107" s="23"/>
      <c r="C107" s="24"/>
      <c r="D107" s="24"/>
      <c r="E107" s="26"/>
      <c r="F107" s="26"/>
      <c r="G107" s="26"/>
      <c r="H107" s="69">
        <f>SUM(H105:H106)</f>
        <v>1614000000</v>
      </c>
      <c r="I107" s="7"/>
      <c r="J107" s="7"/>
      <c r="K107" s="7"/>
      <c r="L107" s="7"/>
      <c r="M107" s="7"/>
      <c r="N107" s="7"/>
      <c r="O107" s="7"/>
      <c r="P107" s="7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19">
        <v>23.0</v>
      </c>
      <c r="B108" s="20">
        <v>0.0</v>
      </c>
      <c r="C108" s="17" t="s">
        <v>149</v>
      </c>
      <c r="D108" s="21">
        <v>8331.0</v>
      </c>
      <c r="E108" s="17" t="s">
        <v>324</v>
      </c>
      <c r="F108" s="17" t="s">
        <v>200</v>
      </c>
      <c r="G108" s="67">
        <v>8348151.0</v>
      </c>
      <c r="H108" s="18">
        <v>2.423526593E9</v>
      </c>
      <c r="I108" s="7"/>
      <c r="J108" s="7"/>
      <c r="K108" s="7"/>
      <c r="L108" s="7"/>
      <c r="M108" s="7"/>
      <c r="N108" s="7"/>
      <c r="O108" s="7"/>
      <c r="P108" s="7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0" customHeight="1">
      <c r="A109" s="68" t="s">
        <v>151</v>
      </c>
      <c r="B109" s="23"/>
      <c r="C109" s="24"/>
      <c r="D109" s="24"/>
      <c r="E109" s="26"/>
      <c r="F109" s="26"/>
      <c r="G109" s="26"/>
      <c r="H109" s="69">
        <f>SUM(H108)</f>
        <v>2423526593</v>
      </c>
      <c r="I109" s="7"/>
      <c r="J109" s="7"/>
      <c r="K109" s="7"/>
      <c r="L109" s="7"/>
      <c r="M109" s="7"/>
      <c r="N109" s="7"/>
      <c r="O109" s="7"/>
      <c r="P109" s="7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19">
        <v>36.0</v>
      </c>
      <c r="B110" s="20">
        <v>0.0</v>
      </c>
      <c r="C110" s="17" t="s">
        <v>152</v>
      </c>
      <c r="D110" s="21">
        <v>7997.0</v>
      </c>
      <c r="E110" s="17" t="s">
        <v>325</v>
      </c>
      <c r="F110" s="17" t="s">
        <v>200</v>
      </c>
      <c r="G110" s="67">
        <v>8348151.0</v>
      </c>
      <c r="H110" s="18">
        <v>5.0E7</v>
      </c>
      <c r="I110" s="7"/>
      <c r="J110" s="7"/>
      <c r="K110" s="7"/>
      <c r="L110" s="7"/>
      <c r="M110" s="7"/>
      <c r="N110" s="7"/>
      <c r="O110" s="7"/>
      <c r="P110" s="7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0" customHeight="1">
      <c r="A111" s="68" t="s">
        <v>154</v>
      </c>
      <c r="B111" s="23"/>
      <c r="C111" s="24"/>
      <c r="D111" s="24"/>
      <c r="E111" s="26"/>
      <c r="F111" s="26"/>
      <c r="G111" s="26"/>
      <c r="H111" s="69">
        <f>SUM(H110)</f>
        <v>50000000</v>
      </c>
      <c r="I111" s="7"/>
      <c r="J111" s="7"/>
      <c r="K111" s="7"/>
      <c r="L111" s="7"/>
      <c r="M111" s="7"/>
      <c r="N111" s="7"/>
      <c r="O111" s="7"/>
      <c r="P111" s="7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19">
        <v>38.0</v>
      </c>
      <c r="B112" s="20">
        <v>23.0</v>
      </c>
      <c r="C112" s="17" t="s">
        <v>156</v>
      </c>
      <c r="D112" s="21">
        <v>4153.0</v>
      </c>
      <c r="E112" s="17" t="s">
        <v>326</v>
      </c>
      <c r="F112" s="17" t="s">
        <v>327</v>
      </c>
      <c r="G112" s="67">
        <v>993329.0</v>
      </c>
      <c r="H112" s="18">
        <v>2.57E7</v>
      </c>
      <c r="I112" s="7"/>
      <c r="J112" s="7"/>
      <c r="K112" s="7"/>
      <c r="L112" s="7"/>
      <c r="M112" s="7"/>
      <c r="N112" s="7"/>
      <c r="O112" s="7"/>
      <c r="P112" s="7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48.75" customHeight="1">
      <c r="A113" s="19">
        <v>38.0</v>
      </c>
      <c r="B113" s="20">
        <v>23.0</v>
      </c>
      <c r="C113" s="17" t="s">
        <v>156</v>
      </c>
      <c r="D113" s="21">
        <v>4153.0</v>
      </c>
      <c r="E113" s="17" t="s">
        <v>328</v>
      </c>
      <c r="F113" s="17" t="s">
        <v>200</v>
      </c>
      <c r="G113" s="67">
        <v>8348151.0</v>
      </c>
      <c r="H113" s="18">
        <v>9.43E7</v>
      </c>
      <c r="I113" s="7"/>
      <c r="J113" s="7"/>
      <c r="K113" s="7"/>
      <c r="L113" s="7"/>
      <c r="M113" s="7"/>
      <c r="N113" s="7"/>
      <c r="O113" s="7"/>
      <c r="P113" s="7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44.25" customHeight="1">
      <c r="A114" s="19">
        <v>38.0</v>
      </c>
      <c r="B114" s="20">
        <v>23.0</v>
      </c>
      <c r="C114" s="17" t="s">
        <v>156</v>
      </c>
      <c r="D114" s="21">
        <v>4156.0</v>
      </c>
      <c r="E114" s="17" t="s">
        <v>329</v>
      </c>
      <c r="F114" s="17" t="s">
        <v>200</v>
      </c>
      <c r="G114" s="67">
        <v>8348151.0</v>
      </c>
      <c r="H114" s="18">
        <v>5.7E7</v>
      </c>
      <c r="I114" s="7"/>
      <c r="J114" s="7"/>
      <c r="K114" s="7"/>
      <c r="L114" s="7"/>
      <c r="M114" s="7"/>
      <c r="N114" s="7"/>
      <c r="O114" s="7"/>
      <c r="P114" s="7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61.5" customHeight="1">
      <c r="A115" s="19">
        <v>38.0</v>
      </c>
      <c r="B115" s="20">
        <v>23.0</v>
      </c>
      <c r="C115" s="17" t="s">
        <v>156</v>
      </c>
      <c r="D115" s="21">
        <v>4156.0</v>
      </c>
      <c r="E115" s="17" t="s">
        <v>330</v>
      </c>
      <c r="F115" s="17" t="s">
        <v>200</v>
      </c>
      <c r="G115" s="67">
        <v>8348151.0</v>
      </c>
      <c r="H115" s="18">
        <v>2000000.0</v>
      </c>
      <c r="I115" s="7"/>
      <c r="J115" s="7"/>
      <c r="K115" s="7"/>
      <c r="L115" s="7"/>
      <c r="M115" s="7"/>
      <c r="N115" s="7"/>
      <c r="O115" s="7"/>
      <c r="P115" s="7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61.5" customHeight="1">
      <c r="A116" s="19">
        <v>38.0</v>
      </c>
      <c r="B116" s="20">
        <v>23.0</v>
      </c>
      <c r="C116" s="17" t="s">
        <v>156</v>
      </c>
      <c r="D116" s="21">
        <v>4156.0</v>
      </c>
      <c r="E116" s="17" t="s">
        <v>331</v>
      </c>
      <c r="F116" s="17" t="s">
        <v>251</v>
      </c>
      <c r="G116" s="70">
        <v>5268642.0</v>
      </c>
      <c r="H116" s="18">
        <v>6000000.0</v>
      </c>
      <c r="I116" s="7"/>
      <c r="J116" s="7"/>
      <c r="K116" s="7"/>
      <c r="L116" s="7"/>
      <c r="M116" s="7"/>
      <c r="N116" s="7"/>
      <c r="O116" s="7"/>
      <c r="P116" s="7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54.75" customHeight="1">
      <c r="A117" s="19">
        <v>38.0</v>
      </c>
      <c r="B117" s="20">
        <v>23.0</v>
      </c>
      <c r="C117" s="17" t="s">
        <v>156</v>
      </c>
      <c r="D117" s="21">
        <v>4156.0</v>
      </c>
      <c r="E117" s="17" t="s">
        <v>332</v>
      </c>
      <c r="F117" s="17" t="s">
        <v>200</v>
      </c>
      <c r="G117" s="67">
        <v>8348151.0</v>
      </c>
      <c r="H117" s="18">
        <v>3.2E7</v>
      </c>
      <c r="I117" s="7"/>
      <c r="J117" s="7"/>
      <c r="K117" s="7"/>
      <c r="L117" s="7"/>
      <c r="M117" s="7"/>
      <c r="N117" s="7"/>
      <c r="O117" s="7"/>
      <c r="P117" s="7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51.75" customHeight="1">
      <c r="A118" s="19">
        <v>38.0</v>
      </c>
      <c r="B118" s="20">
        <v>23.0</v>
      </c>
      <c r="C118" s="17" t="s">
        <v>156</v>
      </c>
      <c r="D118" s="21">
        <v>4156.0</v>
      </c>
      <c r="E118" s="17" t="s">
        <v>333</v>
      </c>
      <c r="F118" s="17" t="s">
        <v>251</v>
      </c>
      <c r="G118" s="70">
        <v>5268642.0</v>
      </c>
      <c r="H118" s="18">
        <v>3.0E8</v>
      </c>
      <c r="I118" s="7"/>
      <c r="J118" s="7"/>
      <c r="K118" s="7"/>
      <c r="L118" s="7"/>
      <c r="M118" s="7"/>
      <c r="N118" s="7"/>
      <c r="O118" s="7"/>
      <c r="P118" s="7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61.5" customHeight="1">
      <c r="A119" s="19">
        <v>38.0</v>
      </c>
      <c r="B119" s="20">
        <v>23.0</v>
      </c>
      <c r="C119" s="17" t="s">
        <v>156</v>
      </c>
      <c r="D119" s="21">
        <v>4156.0</v>
      </c>
      <c r="E119" s="17" t="s">
        <v>334</v>
      </c>
      <c r="F119" s="17" t="s">
        <v>251</v>
      </c>
      <c r="G119" s="70">
        <v>5268642.0</v>
      </c>
      <c r="H119" s="18">
        <v>1.0E7</v>
      </c>
      <c r="I119" s="7"/>
      <c r="J119" s="7"/>
      <c r="K119" s="7"/>
      <c r="L119" s="7"/>
      <c r="M119" s="7"/>
      <c r="N119" s="7"/>
      <c r="O119" s="7"/>
      <c r="P119" s="7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19">
        <v>38.0</v>
      </c>
      <c r="B120" s="20">
        <v>23.0</v>
      </c>
      <c r="C120" s="17" t="s">
        <v>156</v>
      </c>
      <c r="D120" s="21">
        <v>4154.0</v>
      </c>
      <c r="E120" s="17" t="s">
        <v>335</v>
      </c>
      <c r="F120" s="17" t="s">
        <v>200</v>
      </c>
      <c r="G120" s="67">
        <v>8348151.0</v>
      </c>
      <c r="H120" s="18">
        <v>1.0E8</v>
      </c>
      <c r="I120" s="7"/>
      <c r="J120" s="7"/>
      <c r="K120" s="7"/>
      <c r="L120" s="7"/>
      <c r="M120" s="7"/>
      <c r="N120" s="7"/>
      <c r="O120" s="7"/>
      <c r="P120" s="7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0" customHeight="1">
      <c r="A121" s="68" t="s">
        <v>166</v>
      </c>
      <c r="B121" s="23"/>
      <c r="C121" s="24"/>
      <c r="D121" s="24"/>
      <c r="E121" s="26"/>
      <c r="F121" s="26"/>
      <c r="G121" s="26"/>
      <c r="H121" s="69">
        <f>SUM(H112:H120)</f>
        <v>627000000</v>
      </c>
      <c r="I121" s="7"/>
      <c r="J121" s="7"/>
      <c r="K121" s="7"/>
      <c r="L121" s="7"/>
      <c r="M121" s="7"/>
      <c r="N121" s="7"/>
      <c r="O121" s="7"/>
      <c r="P121" s="7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54.0" customHeight="1">
      <c r="A122" s="19">
        <v>39.0</v>
      </c>
      <c r="B122" s="20">
        <v>96.0</v>
      </c>
      <c r="C122" s="31" t="s">
        <v>168</v>
      </c>
      <c r="D122" s="21">
        <v>4156.0</v>
      </c>
      <c r="E122" s="17" t="s">
        <v>336</v>
      </c>
      <c r="F122" s="17" t="s">
        <v>200</v>
      </c>
      <c r="G122" s="67">
        <v>8348151.0</v>
      </c>
      <c r="H122" s="18">
        <v>2.0E7</v>
      </c>
      <c r="I122" s="7"/>
      <c r="J122" s="7"/>
      <c r="K122" s="7"/>
      <c r="L122" s="7"/>
      <c r="M122" s="7"/>
      <c r="N122" s="7"/>
      <c r="O122" s="7"/>
      <c r="P122" s="7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0" customHeight="1">
      <c r="A123" s="68" t="s">
        <v>170</v>
      </c>
      <c r="B123" s="23"/>
      <c r="C123" s="24"/>
      <c r="D123" s="24"/>
      <c r="E123" s="26"/>
      <c r="F123" s="26"/>
      <c r="G123" s="26"/>
      <c r="H123" s="69">
        <f>SUM(H122)</f>
        <v>20000000</v>
      </c>
      <c r="I123" s="7"/>
      <c r="J123" s="7"/>
      <c r="K123" s="7"/>
      <c r="L123" s="7"/>
      <c r="M123" s="7"/>
      <c r="N123" s="7"/>
      <c r="O123" s="7"/>
      <c r="P123" s="7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48.75" customHeight="1">
      <c r="A124" s="19">
        <v>42.0</v>
      </c>
      <c r="B124" s="20">
        <v>79.0</v>
      </c>
      <c r="C124" s="31" t="s">
        <v>172</v>
      </c>
      <c r="D124" s="21">
        <v>4155.0</v>
      </c>
      <c r="E124" s="17" t="s">
        <v>337</v>
      </c>
      <c r="F124" s="17" t="s">
        <v>200</v>
      </c>
      <c r="G124" s="67">
        <v>8348151.0</v>
      </c>
      <c r="H124" s="18">
        <v>1.8E7</v>
      </c>
      <c r="I124" s="7"/>
      <c r="J124" s="7"/>
      <c r="K124" s="7"/>
      <c r="L124" s="7"/>
      <c r="M124" s="7"/>
      <c r="N124" s="7"/>
      <c r="O124" s="7"/>
      <c r="P124" s="7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19">
        <v>42.0</v>
      </c>
      <c r="B125" s="20">
        <v>79.0</v>
      </c>
      <c r="C125" s="31" t="s">
        <v>172</v>
      </c>
      <c r="D125" s="21">
        <v>4156.0</v>
      </c>
      <c r="E125" s="17" t="s">
        <v>338</v>
      </c>
      <c r="F125" s="17" t="s">
        <v>200</v>
      </c>
      <c r="G125" s="67">
        <v>8348151.0</v>
      </c>
      <c r="H125" s="18">
        <v>1.6E7</v>
      </c>
      <c r="I125" s="7"/>
      <c r="J125" s="7"/>
      <c r="K125" s="7"/>
      <c r="L125" s="7"/>
      <c r="M125" s="7"/>
      <c r="N125" s="7"/>
      <c r="O125" s="7"/>
      <c r="P125" s="7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54.0" customHeight="1">
      <c r="A126" s="19">
        <v>42.0</v>
      </c>
      <c r="B126" s="20">
        <v>605.0</v>
      </c>
      <c r="C126" s="31" t="s">
        <v>175</v>
      </c>
      <c r="D126" s="21">
        <v>4155.0</v>
      </c>
      <c r="E126" s="17" t="s">
        <v>339</v>
      </c>
      <c r="F126" s="17" t="s">
        <v>200</v>
      </c>
      <c r="G126" s="67">
        <v>8348151.0</v>
      </c>
      <c r="H126" s="18">
        <v>4.0E7</v>
      </c>
      <c r="I126" s="7"/>
      <c r="J126" s="7"/>
      <c r="K126" s="7"/>
      <c r="L126" s="7"/>
      <c r="M126" s="7"/>
      <c r="N126" s="7"/>
      <c r="O126" s="7"/>
      <c r="P126" s="7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0" customHeight="1">
      <c r="A127" s="68" t="s">
        <v>177</v>
      </c>
      <c r="B127" s="23"/>
      <c r="C127" s="24"/>
      <c r="D127" s="24"/>
      <c r="E127" s="26"/>
      <c r="F127" s="26"/>
      <c r="G127" s="26"/>
      <c r="H127" s="69">
        <f>SUM(H124:H126)</f>
        <v>74000000</v>
      </c>
      <c r="I127" s="7"/>
      <c r="J127" s="7"/>
      <c r="K127" s="7"/>
      <c r="L127" s="7"/>
      <c r="M127" s="7"/>
      <c r="N127" s="7"/>
      <c r="O127" s="7"/>
      <c r="P127" s="7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54.75" customHeight="1">
      <c r="A128" s="19">
        <v>43.0</v>
      </c>
      <c r="B128" s="20">
        <v>12.0</v>
      </c>
      <c r="C128" s="31" t="s">
        <v>179</v>
      </c>
      <c r="D128" s="21">
        <v>4156.0</v>
      </c>
      <c r="E128" s="17" t="s">
        <v>340</v>
      </c>
      <c r="F128" s="17" t="s">
        <v>200</v>
      </c>
      <c r="G128" s="67">
        <v>8348151.0</v>
      </c>
      <c r="H128" s="18">
        <f>422000000-122000000-50000000</f>
        <v>250000000</v>
      </c>
      <c r="I128" s="7"/>
      <c r="J128" s="7"/>
      <c r="K128" s="7"/>
      <c r="L128" s="7"/>
      <c r="M128" s="7"/>
      <c r="N128" s="7"/>
      <c r="O128" s="7"/>
      <c r="P128" s="7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58.5" customHeight="1">
      <c r="A129" s="19">
        <v>43.0</v>
      </c>
      <c r="B129" s="20">
        <v>12.0</v>
      </c>
      <c r="C129" s="31" t="s">
        <v>179</v>
      </c>
      <c r="D129" s="21">
        <v>4157.0</v>
      </c>
      <c r="E129" s="17" t="s">
        <v>341</v>
      </c>
      <c r="F129" s="17" t="s">
        <v>210</v>
      </c>
      <c r="G129" s="70">
        <v>1385629.0</v>
      </c>
      <c r="H129" s="18">
        <v>1.2E7</v>
      </c>
      <c r="I129" s="7"/>
      <c r="J129" s="7"/>
      <c r="K129" s="7"/>
      <c r="L129" s="7"/>
      <c r="M129" s="7"/>
      <c r="N129" s="7"/>
      <c r="O129" s="7"/>
      <c r="P129" s="7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57.75" customHeight="1">
      <c r="A130" s="19">
        <v>43.0</v>
      </c>
      <c r="B130" s="20">
        <v>12.0</v>
      </c>
      <c r="C130" s="31" t="s">
        <v>179</v>
      </c>
      <c r="D130" s="21">
        <v>4157.0</v>
      </c>
      <c r="E130" s="17" t="s">
        <v>342</v>
      </c>
      <c r="F130" s="17" t="s">
        <v>210</v>
      </c>
      <c r="G130" s="70">
        <v>1385629.0</v>
      </c>
      <c r="H130" s="18">
        <v>1.0E7</v>
      </c>
      <c r="I130" s="7"/>
      <c r="J130" s="7"/>
      <c r="K130" s="7"/>
      <c r="L130" s="7"/>
      <c r="M130" s="7"/>
      <c r="N130" s="7"/>
      <c r="O130" s="7"/>
      <c r="P130" s="7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0" customHeight="1">
      <c r="A131" s="68" t="s">
        <v>183</v>
      </c>
      <c r="B131" s="23"/>
      <c r="C131" s="24"/>
      <c r="D131" s="24"/>
      <c r="E131" s="26"/>
      <c r="F131" s="26"/>
      <c r="G131" s="26"/>
      <c r="H131" s="69">
        <f>SUM(H128:H130)</f>
        <v>272000000</v>
      </c>
      <c r="I131" s="7"/>
      <c r="J131" s="7"/>
      <c r="K131" s="7"/>
      <c r="L131" s="7"/>
      <c r="M131" s="7"/>
      <c r="N131" s="7"/>
      <c r="O131" s="7"/>
      <c r="P131" s="7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57.0" customHeight="1">
      <c r="A132" s="19">
        <v>45.0</v>
      </c>
      <c r="B132" s="20">
        <v>180.0</v>
      </c>
      <c r="C132" s="17" t="s">
        <v>343</v>
      </c>
      <c r="D132" s="21">
        <v>4157.0</v>
      </c>
      <c r="E132" s="17" t="s">
        <v>344</v>
      </c>
      <c r="F132" s="17" t="s">
        <v>251</v>
      </c>
      <c r="G132" s="70">
        <v>5268642.0</v>
      </c>
      <c r="H132" s="18">
        <f>20000000-5000000</f>
        <v>15000000</v>
      </c>
      <c r="I132" s="7"/>
      <c r="J132" s="7"/>
      <c r="K132" s="7"/>
      <c r="L132" s="7"/>
      <c r="M132" s="7"/>
      <c r="N132" s="7"/>
      <c r="O132" s="7"/>
      <c r="P132" s="7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53.25" customHeight="1">
      <c r="A133" s="19">
        <v>45.0</v>
      </c>
      <c r="B133" s="20">
        <v>180.0</v>
      </c>
      <c r="C133" s="17" t="s">
        <v>343</v>
      </c>
      <c r="D133" s="21">
        <v>4157.0</v>
      </c>
      <c r="E133" s="17" t="s">
        <v>345</v>
      </c>
      <c r="F133" s="17" t="s">
        <v>251</v>
      </c>
      <c r="G133" s="70">
        <v>5268642.0</v>
      </c>
      <c r="H133" s="18">
        <f>89000000+5000000</f>
        <v>94000000</v>
      </c>
      <c r="I133" s="7"/>
      <c r="J133" s="7"/>
      <c r="K133" s="7"/>
      <c r="L133" s="7"/>
      <c r="M133" s="7"/>
      <c r="N133" s="7"/>
      <c r="O133" s="7"/>
      <c r="P133" s="7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0" customHeight="1">
      <c r="A134" s="68" t="s">
        <v>188</v>
      </c>
      <c r="B134" s="68"/>
      <c r="C134" s="24"/>
      <c r="D134" s="24"/>
      <c r="E134" s="26"/>
      <c r="F134" s="26"/>
      <c r="G134" s="26"/>
      <c r="H134" s="69">
        <f>SUM(H132:H133)</f>
        <v>109000000</v>
      </c>
      <c r="I134" s="7"/>
      <c r="J134" s="7"/>
      <c r="K134" s="7"/>
      <c r="L134" s="7"/>
      <c r="M134" s="7"/>
      <c r="N134" s="7"/>
      <c r="O134" s="7"/>
      <c r="P134" s="7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23.25" customHeight="1">
      <c r="A135" s="73" t="s">
        <v>346</v>
      </c>
      <c r="B135" s="74"/>
      <c r="C135" s="74"/>
      <c r="D135" s="74"/>
      <c r="E135" s="74"/>
      <c r="F135" s="74"/>
      <c r="G135" s="75"/>
      <c r="H135" s="76">
        <f>H134+H131+H127+H123+H121+H111+H109+H107+H104+H102+H99+H96+H88+H84+H17+H10+H8+H6</f>
        <v>23032014414</v>
      </c>
      <c r="I135" s="46"/>
      <c r="J135" s="46"/>
      <c r="K135" s="46"/>
      <c r="L135" s="46"/>
      <c r="M135" s="46"/>
      <c r="N135" s="46"/>
      <c r="O135" s="46"/>
      <c r="P135" s="4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47"/>
      <c r="B136" s="48"/>
      <c r="C136" s="47"/>
      <c r="D136" s="47"/>
      <c r="E136" s="49"/>
      <c r="F136" s="50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77"/>
      <c r="B137" s="52"/>
      <c r="C137" s="78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8"/>
      <c r="B138" s="8"/>
      <c r="C138" s="52"/>
      <c r="D138" s="52"/>
      <c r="E138" s="4"/>
      <c r="F138" s="55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8"/>
      <c r="B139" s="8"/>
      <c r="C139" s="8"/>
      <c r="D139" s="8"/>
      <c r="E139" s="4"/>
      <c r="F139" s="55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8"/>
      <c r="B140" s="8"/>
      <c r="C140" s="8"/>
      <c r="D140" s="8"/>
      <c r="E140" s="56"/>
      <c r="F140" s="57"/>
      <c r="G140" s="7"/>
      <c r="H140" s="79"/>
      <c r="I140" s="7"/>
      <c r="J140" s="7"/>
      <c r="K140" s="7"/>
      <c r="L140" s="7"/>
      <c r="M140" s="7"/>
      <c r="N140" s="7"/>
      <c r="O140" s="7"/>
      <c r="P140" s="7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8"/>
      <c r="B141" s="8"/>
      <c r="C141" s="8"/>
      <c r="D141" s="8"/>
      <c r="E141" s="4"/>
      <c r="F141" s="55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8"/>
      <c r="B142" s="8"/>
      <c r="C142" s="8"/>
      <c r="D142" s="8"/>
      <c r="E142" s="4"/>
      <c r="F142" s="55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8"/>
      <c r="B143" s="8"/>
      <c r="C143" s="8"/>
      <c r="D143" s="8"/>
      <c r="E143" s="4"/>
      <c r="F143" s="55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8"/>
      <c r="B144" s="8"/>
      <c r="C144" s="8"/>
      <c r="D144" s="8"/>
      <c r="E144" s="4"/>
      <c r="F144" s="55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8"/>
      <c r="B145" s="8"/>
      <c r="C145" s="8"/>
      <c r="D145" s="8"/>
      <c r="E145" s="4"/>
      <c r="F145" s="55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7"/>
      <c r="B146" s="7"/>
      <c r="C146" s="7"/>
      <c r="D146" s="7"/>
      <c r="E146" s="14"/>
      <c r="F146" s="55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7"/>
      <c r="B147" s="7"/>
      <c r="C147" s="7"/>
      <c r="D147" s="7"/>
      <c r="E147" s="14"/>
      <c r="F147" s="55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7"/>
      <c r="B148" s="7"/>
      <c r="C148" s="7"/>
      <c r="D148" s="7"/>
      <c r="E148" s="14"/>
      <c r="F148" s="55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7"/>
      <c r="B149" s="7"/>
      <c r="C149" s="7"/>
      <c r="D149" s="7"/>
      <c r="E149" s="14"/>
      <c r="F149" s="55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7"/>
      <c r="B150" s="7"/>
      <c r="C150" s="7"/>
      <c r="D150" s="7"/>
      <c r="E150" s="14"/>
      <c r="F150" s="55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7"/>
      <c r="B151" s="7"/>
      <c r="C151" s="7"/>
      <c r="D151" s="7"/>
      <c r="E151" s="14"/>
      <c r="F151" s="55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7"/>
      <c r="B152" s="7"/>
      <c r="C152" s="7"/>
      <c r="D152" s="7"/>
      <c r="E152" s="14"/>
      <c r="F152" s="55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7"/>
      <c r="B153" s="7"/>
      <c r="C153" s="7"/>
      <c r="D153" s="7"/>
      <c r="E153" s="14"/>
      <c r="F153" s="55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7"/>
      <c r="B154" s="7"/>
      <c r="C154" s="7"/>
      <c r="D154" s="7"/>
      <c r="E154" s="14"/>
      <c r="F154" s="55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7"/>
      <c r="B155" s="7"/>
      <c r="C155" s="7"/>
      <c r="D155" s="7"/>
      <c r="E155" s="14"/>
      <c r="F155" s="55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7"/>
      <c r="B156" s="7"/>
      <c r="C156" s="7"/>
      <c r="D156" s="7"/>
      <c r="E156" s="14"/>
      <c r="F156" s="55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7"/>
      <c r="B157" s="7"/>
      <c r="C157" s="7"/>
      <c r="D157" s="7"/>
      <c r="E157" s="14"/>
      <c r="F157" s="55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7"/>
      <c r="B158" s="7"/>
      <c r="C158" s="7"/>
      <c r="D158" s="7"/>
      <c r="E158" s="14"/>
      <c r="F158" s="55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7"/>
      <c r="B159" s="7"/>
      <c r="C159" s="7"/>
      <c r="D159" s="7"/>
      <c r="E159" s="14"/>
      <c r="F159" s="55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7"/>
      <c r="B160" s="7"/>
      <c r="C160" s="7"/>
      <c r="D160" s="7"/>
      <c r="E160" s="14"/>
      <c r="F160" s="55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7"/>
      <c r="B161" s="7"/>
      <c r="C161" s="7"/>
      <c r="D161" s="7"/>
      <c r="E161" s="14"/>
      <c r="F161" s="55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7"/>
      <c r="B162" s="7"/>
      <c r="C162" s="7"/>
      <c r="D162" s="7"/>
      <c r="E162" s="14"/>
      <c r="F162" s="55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7"/>
      <c r="B163" s="7"/>
      <c r="C163" s="7"/>
      <c r="D163" s="7"/>
      <c r="E163" s="14"/>
      <c r="F163" s="55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7"/>
      <c r="B164" s="7"/>
      <c r="C164" s="7"/>
      <c r="D164" s="7"/>
      <c r="E164" s="14"/>
      <c r="F164" s="55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7"/>
      <c r="B165" s="7"/>
      <c r="C165" s="7"/>
      <c r="D165" s="7"/>
      <c r="E165" s="14"/>
      <c r="F165" s="55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7"/>
      <c r="B166" s="7"/>
      <c r="C166" s="7"/>
      <c r="D166" s="7"/>
      <c r="E166" s="14"/>
      <c r="F166" s="55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7"/>
      <c r="B167" s="7"/>
      <c r="C167" s="7"/>
      <c r="D167" s="7"/>
      <c r="E167" s="14"/>
      <c r="F167" s="55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7"/>
      <c r="B168" s="7"/>
      <c r="C168" s="7"/>
      <c r="D168" s="7"/>
      <c r="E168" s="14"/>
      <c r="F168" s="55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7"/>
      <c r="B169" s="7"/>
      <c r="C169" s="7"/>
      <c r="D169" s="7"/>
      <c r="E169" s="14"/>
      <c r="F169" s="55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7"/>
      <c r="B170" s="7"/>
      <c r="C170" s="7"/>
      <c r="D170" s="7"/>
      <c r="E170" s="14"/>
      <c r="F170" s="55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7"/>
      <c r="B171" s="7"/>
      <c r="C171" s="7"/>
      <c r="D171" s="7"/>
      <c r="E171" s="14"/>
      <c r="F171" s="55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7"/>
      <c r="B172" s="7"/>
      <c r="C172" s="7"/>
      <c r="D172" s="7"/>
      <c r="E172" s="14"/>
      <c r="F172" s="55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7"/>
      <c r="B173" s="7"/>
      <c r="C173" s="7"/>
      <c r="D173" s="7"/>
      <c r="E173" s="14"/>
      <c r="F173" s="55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7"/>
      <c r="B174" s="7"/>
      <c r="C174" s="7"/>
      <c r="D174" s="7"/>
      <c r="E174" s="14"/>
      <c r="F174" s="55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7"/>
      <c r="B175" s="7"/>
      <c r="C175" s="7"/>
      <c r="D175" s="7"/>
      <c r="E175" s="14"/>
      <c r="F175" s="55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7"/>
      <c r="B176" s="7"/>
      <c r="C176" s="7"/>
      <c r="D176" s="7"/>
      <c r="E176" s="14"/>
      <c r="F176" s="55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7"/>
      <c r="B177" s="7"/>
      <c r="C177" s="7"/>
      <c r="D177" s="7"/>
      <c r="E177" s="14"/>
      <c r="F177" s="55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7"/>
      <c r="B178" s="7"/>
      <c r="C178" s="7"/>
      <c r="D178" s="7"/>
      <c r="E178" s="14"/>
      <c r="F178" s="55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7"/>
      <c r="B179" s="7"/>
      <c r="C179" s="7"/>
      <c r="D179" s="7"/>
      <c r="E179" s="14"/>
      <c r="F179" s="55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7"/>
      <c r="B180" s="7"/>
      <c r="C180" s="7"/>
      <c r="D180" s="7"/>
      <c r="E180" s="14"/>
      <c r="F180" s="55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7"/>
      <c r="B181" s="7"/>
      <c r="C181" s="7"/>
      <c r="D181" s="7"/>
      <c r="E181" s="14"/>
      <c r="F181" s="55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7"/>
      <c r="B182" s="7"/>
      <c r="C182" s="7"/>
      <c r="D182" s="7"/>
      <c r="E182" s="14"/>
      <c r="F182" s="55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7"/>
      <c r="B183" s="7"/>
      <c r="C183" s="7"/>
      <c r="D183" s="7"/>
      <c r="E183" s="14"/>
      <c r="F183" s="55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7"/>
      <c r="B184" s="7"/>
      <c r="C184" s="7"/>
      <c r="D184" s="7"/>
      <c r="E184" s="14"/>
      <c r="F184" s="55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7"/>
      <c r="B185" s="7"/>
      <c r="C185" s="7"/>
      <c r="D185" s="7"/>
      <c r="E185" s="14"/>
      <c r="F185" s="55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7"/>
      <c r="B186" s="7"/>
      <c r="C186" s="7"/>
      <c r="D186" s="7"/>
      <c r="E186" s="14"/>
      <c r="F186" s="55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7"/>
      <c r="B187" s="7"/>
      <c r="C187" s="7"/>
      <c r="D187" s="7"/>
      <c r="E187" s="14"/>
      <c r="F187" s="55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7"/>
      <c r="B188" s="7"/>
      <c r="C188" s="7"/>
      <c r="D188" s="7"/>
      <c r="E188" s="14"/>
      <c r="F188" s="55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7"/>
      <c r="B189" s="7"/>
      <c r="C189" s="7"/>
      <c r="D189" s="7"/>
      <c r="E189" s="14"/>
      <c r="F189" s="55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7"/>
      <c r="B190" s="7"/>
      <c r="C190" s="7"/>
      <c r="D190" s="7"/>
      <c r="E190" s="14"/>
      <c r="F190" s="55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7"/>
      <c r="B191" s="7"/>
      <c r="C191" s="7"/>
      <c r="D191" s="7"/>
      <c r="E191" s="14"/>
      <c r="F191" s="55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7"/>
      <c r="B192" s="7"/>
      <c r="C192" s="7"/>
      <c r="D192" s="7"/>
      <c r="E192" s="14"/>
      <c r="F192" s="55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7"/>
      <c r="B193" s="7"/>
      <c r="C193" s="7"/>
      <c r="D193" s="7"/>
      <c r="E193" s="14"/>
      <c r="F193" s="55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7"/>
      <c r="B194" s="7"/>
      <c r="C194" s="7"/>
      <c r="D194" s="7"/>
      <c r="E194" s="14"/>
      <c r="F194" s="55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7"/>
      <c r="B195" s="7"/>
      <c r="C195" s="7"/>
      <c r="D195" s="7"/>
      <c r="E195" s="14"/>
      <c r="F195" s="55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7"/>
      <c r="B196" s="7"/>
      <c r="C196" s="7"/>
      <c r="D196" s="7"/>
      <c r="E196" s="14"/>
      <c r="F196" s="55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7"/>
      <c r="B197" s="7"/>
      <c r="C197" s="7"/>
      <c r="D197" s="7"/>
      <c r="E197" s="14"/>
      <c r="F197" s="55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7"/>
      <c r="B198" s="7"/>
      <c r="C198" s="7"/>
      <c r="D198" s="7"/>
      <c r="E198" s="14"/>
      <c r="F198" s="55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7"/>
      <c r="B199" s="7"/>
      <c r="C199" s="7"/>
      <c r="D199" s="7"/>
      <c r="E199" s="14"/>
      <c r="F199" s="55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7"/>
      <c r="B200" s="7"/>
      <c r="C200" s="7"/>
      <c r="D200" s="7"/>
      <c r="E200" s="14"/>
      <c r="F200" s="55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7"/>
      <c r="B201" s="7"/>
      <c r="C201" s="7"/>
      <c r="D201" s="7"/>
      <c r="E201" s="14"/>
      <c r="F201" s="55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7"/>
      <c r="B202" s="7"/>
      <c r="C202" s="7"/>
      <c r="D202" s="7"/>
      <c r="E202" s="14"/>
      <c r="F202" s="55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7"/>
      <c r="B203" s="7"/>
      <c r="C203" s="7"/>
      <c r="D203" s="7"/>
      <c r="E203" s="14"/>
      <c r="F203" s="55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7"/>
      <c r="B204" s="7"/>
      <c r="C204" s="7"/>
      <c r="D204" s="7"/>
      <c r="E204" s="14"/>
      <c r="F204" s="55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7"/>
      <c r="B205" s="7"/>
      <c r="C205" s="7"/>
      <c r="D205" s="7"/>
      <c r="E205" s="14"/>
      <c r="F205" s="55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7"/>
      <c r="B206" s="7"/>
      <c r="C206" s="7"/>
      <c r="D206" s="7"/>
      <c r="E206" s="14"/>
      <c r="F206" s="55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7"/>
      <c r="B207" s="7"/>
      <c r="C207" s="7"/>
      <c r="D207" s="7"/>
      <c r="E207" s="14"/>
      <c r="F207" s="55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7"/>
      <c r="B208" s="7"/>
      <c r="C208" s="7"/>
      <c r="D208" s="7"/>
      <c r="E208" s="14"/>
      <c r="F208" s="55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7"/>
      <c r="B209" s="7"/>
      <c r="C209" s="7"/>
      <c r="D209" s="7"/>
      <c r="E209" s="14"/>
      <c r="F209" s="55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7"/>
      <c r="B210" s="7"/>
      <c r="C210" s="7"/>
      <c r="D210" s="7"/>
      <c r="E210" s="14"/>
      <c r="F210" s="55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7"/>
      <c r="B211" s="7"/>
      <c r="C211" s="7"/>
      <c r="D211" s="7"/>
      <c r="E211" s="14"/>
      <c r="F211" s="55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7"/>
      <c r="B212" s="7"/>
      <c r="C212" s="7"/>
      <c r="D212" s="7"/>
      <c r="E212" s="14"/>
      <c r="F212" s="55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7"/>
      <c r="B213" s="7"/>
      <c r="C213" s="7"/>
      <c r="D213" s="7"/>
      <c r="E213" s="14"/>
      <c r="F213" s="55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7"/>
      <c r="B214" s="7"/>
      <c r="C214" s="7"/>
      <c r="D214" s="7"/>
      <c r="E214" s="14"/>
      <c r="F214" s="55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7"/>
      <c r="B215" s="7"/>
      <c r="C215" s="7"/>
      <c r="D215" s="7"/>
      <c r="E215" s="14"/>
      <c r="F215" s="55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7"/>
      <c r="B216" s="7"/>
      <c r="C216" s="7"/>
      <c r="D216" s="7"/>
      <c r="E216" s="14"/>
      <c r="F216" s="55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7"/>
      <c r="B217" s="7"/>
      <c r="C217" s="7"/>
      <c r="D217" s="7"/>
      <c r="E217" s="14"/>
      <c r="F217" s="55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7"/>
      <c r="B218" s="7"/>
      <c r="C218" s="7"/>
      <c r="D218" s="7"/>
      <c r="E218" s="14"/>
      <c r="F218" s="55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7"/>
      <c r="B219" s="7"/>
      <c r="C219" s="7"/>
      <c r="D219" s="7"/>
      <c r="E219" s="14"/>
      <c r="F219" s="55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7"/>
      <c r="B220" s="7"/>
      <c r="C220" s="7"/>
      <c r="D220" s="7"/>
      <c r="E220" s="14"/>
      <c r="F220" s="55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7"/>
      <c r="B221" s="7"/>
      <c r="C221" s="7"/>
      <c r="D221" s="7"/>
      <c r="E221" s="14"/>
      <c r="F221" s="55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7"/>
      <c r="B222" s="7"/>
      <c r="C222" s="7"/>
      <c r="D222" s="7"/>
      <c r="E222" s="14"/>
      <c r="F222" s="55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7"/>
      <c r="B223" s="7"/>
      <c r="C223" s="7"/>
      <c r="D223" s="7"/>
      <c r="E223" s="14"/>
      <c r="F223" s="55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7"/>
      <c r="B224" s="7"/>
      <c r="C224" s="7"/>
      <c r="D224" s="7"/>
      <c r="E224" s="14"/>
      <c r="F224" s="55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7"/>
      <c r="B225" s="7"/>
      <c r="C225" s="7"/>
      <c r="D225" s="7"/>
      <c r="E225" s="14"/>
      <c r="F225" s="55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7"/>
      <c r="B226" s="7"/>
      <c r="C226" s="7"/>
      <c r="D226" s="7"/>
      <c r="E226" s="14"/>
      <c r="F226" s="55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7"/>
      <c r="B227" s="7"/>
      <c r="C227" s="7"/>
      <c r="D227" s="7"/>
      <c r="E227" s="14"/>
      <c r="F227" s="55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7"/>
      <c r="B228" s="7"/>
      <c r="C228" s="7"/>
      <c r="D228" s="7"/>
      <c r="E228" s="14"/>
      <c r="F228" s="55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7"/>
      <c r="B229" s="7"/>
      <c r="C229" s="7"/>
      <c r="D229" s="7"/>
      <c r="E229" s="14"/>
      <c r="F229" s="55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7"/>
      <c r="B230" s="7"/>
      <c r="C230" s="7"/>
      <c r="D230" s="7"/>
      <c r="E230" s="14"/>
      <c r="F230" s="55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7"/>
      <c r="B231" s="7"/>
      <c r="C231" s="7"/>
      <c r="D231" s="7"/>
      <c r="E231" s="14"/>
      <c r="F231" s="55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7"/>
      <c r="B232" s="7"/>
      <c r="C232" s="7"/>
      <c r="D232" s="7"/>
      <c r="E232" s="14"/>
      <c r="F232" s="55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7"/>
      <c r="B233" s="7"/>
      <c r="C233" s="7"/>
      <c r="D233" s="7"/>
      <c r="E233" s="14"/>
      <c r="F233" s="55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7"/>
      <c r="B234" s="7"/>
      <c r="C234" s="7"/>
      <c r="D234" s="7"/>
      <c r="E234" s="14"/>
      <c r="F234" s="55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7"/>
      <c r="B235" s="7"/>
      <c r="C235" s="7"/>
      <c r="D235" s="7"/>
      <c r="E235" s="14"/>
      <c r="F235" s="55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7"/>
      <c r="B236" s="7"/>
      <c r="C236" s="7"/>
      <c r="D236" s="7"/>
      <c r="E236" s="14"/>
      <c r="F236" s="55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7"/>
      <c r="B237" s="7"/>
      <c r="C237" s="7"/>
      <c r="D237" s="7"/>
      <c r="E237" s="14"/>
      <c r="F237" s="55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7"/>
      <c r="B238" s="7"/>
      <c r="C238" s="7"/>
      <c r="D238" s="7"/>
      <c r="E238" s="14"/>
      <c r="F238" s="55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7"/>
      <c r="B239" s="7"/>
      <c r="C239" s="7"/>
      <c r="D239" s="7"/>
      <c r="E239" s="14"/>
      <c r="F239" s="55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7"/>
      <c r="B240" s="7"/>
      <c r="C240" s="7"/>
      <c r="D240" s="7"/>
      <c r="E240" s="14"/>
      <c r="F240" s="55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7"/>
      <c r="B241" s="7"/>
      <c r="C241" s="7"/>
      <c r="D241" s="7"/>
      <c r="E241" s="14"/>
      <c r="F241" s="55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7"/>
      <c r="B242" s="7"/>
      <c r="C242" s="7"/>
      <c r="D242" s="7"/>
      <c r="E242" s="14"/>
      <c r="F242" s="55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7"/>
      <c r="B243" s="7"/>
      <c r="C243" s="7"/>
      <c r="D243" s="7"/>
      <c r="E243" s="14"/>
      <c r="F243" s="55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7"/>
      <c r="B244" s="7"/>
      <c r="C244" s="7"/>
      <c r="D244" s="7"/>
      <c r="E244" s="14"/>
      <c r="F244" s="55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7"/>
      <c r="B245" s="7"/>
      <c r="C245" s="7"/>
      <c r="D245" s="7"/>
      <c r="E245" s="14"/>
      <c r="F245" s="55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7"/>
      <c r="B246" s="7"/>
      <c r="C246" s="7"/>
      <c r="D246" s="7"/>
      <c r="E246" s="14"/>
      <c r="F246" s="55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7"/>
      <c r="B247" s="7"/>
      <c r="C247" s="7"/>
      <c r="D247" s="7"/>
      <c r="E247" s="14"/>
      <c r="F247" s="55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7"/>
      <c r="B248" s="7"/>
      <c r="C248" s="7"/>
      <c r="D248" s="7"/>
      <c r="E248" s="14"/>
      <c r="F248" s="55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7"/>
      <c r="B249" s="7"/>
      <c r="C249" s="7"/>
      <c r="D249" s="7"/>
      <c r="E249" s="14"/>
      <c r="F249" s="55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7"/>
      <c r="B250" s="7"/>
      <c r="C250" s="7"/>
      <c r="D250" s="7"/>
      <c r="E250" s="14"/>
      <c r="F250" s="55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7"/>
      <c r="B251" s="7"/>
      <c r="C251" s="7"/>
      <c r="D251" s="7"/>
      <c r="E251" s="14"/>
      <c r="F251" s="55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7"/>
      <c r="B252" s="7"/>
      <c r="C252" s="7"/>
      <c r="D252" s="7"/>
      <c r="E252" s="14"/>
      <c r="F252" s="55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7"/>
      <c r="B253" s="7"/>
      <c r="C253" s="7"/>
      <c r="D253" s="7"/>
      <c r="E253" s="14"/>
      <c r="F253" s="55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7"/>
      <c r="B254" s="7"/>
      <c r="C254" s="7"/>
      <c r="D254" s="7"/>
      <c r="E254" s="14"/>
      <c r="F254" s="55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7"/>
      <c r="B255" s="7"/>
      <c r="C255" s="7"/>
      <c r="D255" s="7"/>
      <c r="E255" s="14"/>
      <c r="F255" s="55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7"/>
      <c r="B256" s="7"/>
      <c r="C256" s="7"/>
      <c r="D256" s="7"/>
      <c r="E256" s="14"/>
      <c r="F256" s="55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7"/>
      <c r="B257" s="7"/>
      <c r="C257" s="7"/>
      <c r="D257" s="7"/>
      <c r="E257" s="14"/>
      <c r="F257" s="55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7"/>
      <c r="B258" s="7"/>
      <c r="C258" s="7"/>
      <c r="D258" s="7"/>
      <c r="E258" s="14"/>
      <c r="F258" s="55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7"/>
      <c r="B259" s="7"/>
      <c r="C259" s="7"/>
      <c r="D259" s="7"/>
      <c r="E259" s="14"/>
      <c r="F259" s="55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7"/>
      <c r="B260" s="7"/>
      <c r="C260" s="7"/>
      <c r="D260" s="7"/>
      <c r="E260" s="14"/>
      <c r="F260" s="55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7"/>
      <c r="B261" s="7"/>
      <c r="C261" s="7"/>
      <c r="D261" s="7"/>
      <c r="E261" s="14"/>
      <c r="F261" s="55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7"/>
      <c r="B262" s="7"/>
      <c r="C262" s="7"/>
      <c r="D262" s="7"/>
      <c r="E262" s="14"/>
      <c r="F262" s="55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7"/>
      <c r="B263" s="7"/>
      <c r="C263" s="7"/>
      <c r="D263" s="7"/>
      <c r="E263" s="14"/>
      <c r="F263" s="55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7"/>
      <c r="B264" s="7"/>
      <c r="C264" s="7"/>
      <c r="D264" s="7"/>
      <c r="E264" s="14"/>
      <c r="F264" s="55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7"/>
      <c r="B265" s="7"/>
      <c r="C265" s="7"/>
      <c r="D265" s="7"/>
      <c r="E265" s="14"/>
      <c r="F265" s="55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7"/>
      <c r="B266" s="7"/>
      <c r="C266" s="7"/>
      <c r="D266" s="7"/>
      <c r="E266" s="14"/>
      <c r="F266" s="55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7"/>
      <c r="B267" s="7"/>
      <c r="C267" s="7"/>
      <c r="D267" s="7"/>
      <c r="E267" s="14"/>
      <c r="F267" s="55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7"/>
      <c r="B268" s="7"/>
      <c r="C268" s="7"/>
      <c r="D268" s="7"/>
      <c r="E268" s="14"/>
      <c r="F268" s="55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7"/>
      <c r="B269" s="7"/>
      <c r="C269" s="7"/>
      <c r="D269" s="7"/>
      <c r="E269" s="14"/>
      <c r="F269" s="55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7"/>
      <c r="B270" s="7"/>
      <c r="C270" s="7"/>
      <c r="D270" s="7"/>
      <c r="E270" s="14"/>
      <c r="F270" s="55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7"/>
      <c r="B271" s="7"/>
      <c r="C271" s="7"/>
      <c r="D271" s="7"/>
      <c r="E271" s="14"/>
      <c r="F271" s="55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7"/>
      <c r="B272" s="7"/>
      <c r="C272" s="7"/>
      <c r="D272" s="7"/>
      <c r="E272" s="14"/>
      <c r="F272" s="55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7"/>
      <c r="B273" s="7"/>
      <c r="C273" s="7"/>
      <c r="D273" s="7"/>
      <c r="E273" s="14"/>
      <c r="F273" s="55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7"/>
      <c r="B274" s="7"/>
      <c r="C274" s="7"/>
      <c r="D274" s="7"/>
      <c r="E274" s="14"/>
      <c r="F274" s="55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7"/>
      <c r="B275" s="7"/>
      <c r="C275" s="7"/>
      <c r="D275" s="7"/>
      <c r="E275" s="14"/>
      <c r="F275" s="55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7"/>
      <c r="B276" s="7"/>
      <c r="C276" s="7"/>
      <c r="D276" s="7"/>
      <c r="E276" s="14"/>
      <c r="F276" s="55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7"/>
      <c r="B277" s="7"/>
      <c r="C277" s="7"/>
      <c r="D277" s="7"/>
      <c r="E277" s="14"/>
      <c r="F277" s="55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7"/>
      <c r="B278" s="7"/>
      <c r="C278" s="7"/>
      <c r="D278" s="7"/>
      <c r="E278" s="14"/>
      <c r="F278" s="55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7"/>
      <c r="B279" s="7"/>
      <c r="C279" s="7"/>
      <c r="D279" s="7"/>
      <c r="E279" s="14"/>
      <c r="F279" s="55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7"/>
      <c r="B280" s="7"/>
      <c r="C280" s="7"/>
      <c r="D280" s="7"/>
      <c r="E280" s="14"/>
      <c r="F280" s="55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7"/>
      <c r="B281" s="7"/>
      <c r="C281" s="7"/>
      <c r="D281" s="7"/>
      <c r="E281" s="14"/>
      <c r="F281" s="55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7"/>
      <c r="B282" s="7"/>
      <c r="C282" s="7"/>
      <c r="D282" s="7"/>
      <c r="E282" s="14"/>
      <c r="F282" s="55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7"/>
      <c r="B283" s="7"/>
      <c r="C283" s="7"/>
      <c r="D283" s="7"/>
      <c r="E283" s="14"/>
      <c r="F283" s="55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7"/>
      <c r="B284" s="7"/>
      <c r="C284" s="7"/>
      <c r="D284" s="7"/>
      <c r="E284" s="14"/>
      <c r="F284" s="55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7"/>
      <c r="B285" s="7"/>
      <c r="C285" s="7"/>
      <c r="D285" s="7"/>
      <c r="E285" s="14"/>
      <c r="F285" s="55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7"/>
      <c r="B286" s="7"/>
      <c r="C286" s="7"/>
      <c r="D286" s="7"/>
      <c r="E286" s="14"/>
      <c r="F286" s="55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7"/>
      <c r="B287" s="7"/>
      <c r="C287" s="7"/>
      <c r="D287" s="7"/>
      <c r="E287" s="14"/>
      <c r="F287" s="55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7"/>
      <c r="B288" s="7"/>
      <c r="C288" s="7"/>
      <c r="D288" s="7"/>
      <c r="E288" s="14"/>
      <c r="F288" s="55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7"/>
      <c r="B289" s="7"/>
      <c r="C289" s="7"/>
      <c r="D289" s="7"/>
      <c r="E289" s="14"/>
      <c r="F289" s="55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7"/>
      <c r="B290" s="7"/>
      <c r="C290" s="7"/>
      <c r="D290" s="7"/>
      <c r="E290" s="14"/>
      <c r="F290" s="55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7"/>
      <c r="B291" s="7"/>
      <c r="C291" s="7"/>
      <c r="D291" s="7"/>
      <c r="E291" s="14"/>
      <c r="F291" s="55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7"/>
      <c r="B292" s="7"/>
      <c r="C292" s="7"/>
      <c r="D292" s="7"/>
      <c r="E292" s="14"/>
      <c r="F292" s="55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7"/>
      <c r="B293" s="7"/>
      <c r="C293" s="7"/>
      <c r="D293" s="7"/>
      <c r="E293" s="14"/>
      <c r="F293" s="55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7"/>
      <c r="B294" s="7"/>
      <c r="C294" s="7"/>
      <c r="D294" s="7"/>
      <c r="E294" s="14"/>
      <c r="F294" s="55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7"/>
      <c r="B295" s="7"/>
      <c r="C295" s="7"/>
      <c r="D295" s="7"/>
      <c r="E295" s="14"/>
      <c r="F295" s="55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7"/>
      <c r="B296" s="7"/>
      <c r="C296" s="7"/>
      <c r="D296" s="7"/>
      <c r="E296" s="14"/>
      <c r="F296" s="55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7"/>
      <c r="B297" s="7"/>
      <c r="C297" s="7"/>
      <c r="D297" s="7"/>
      <c r="E297" s="14"/>
      <c r="F297" s="55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7"/>
      <c r="B298" s="7"/>
      <c r="C298" s="7"/>
      <c r="D298" s="7"/>
      <c r="E298" s="14"/>
      <c r="F298" s="55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7"/>
      <c r="B299" s="7"/>
      <c r="C299" s="7"/>
      <c r="D299" s="7"/>
      <c r="E299" s="14"/>
      <c r="F299" s="55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7"/>
      <c r="B300" s="7"/>
      <c r="C300" s="7"/>
      <c r="D300" s="7"/>
      <c r="E300" s="14"/>
      <c r="F300" s="55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7"/>
      <c r="B301" s="7"/>
      <c r="C301" s="7"/>
      <c r="D301" s="7"/>
      <c r="E301" s="14"/>
      <c r="F301" s="55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7"/>
      <c r="B302" s="7"/>
      <c r="C302" s="7"/>
      <c r="D302" s="7"/>
      <c r="E302" s="14"/>
      <c r="F302" s="55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7"/>
      <c r="B303" s="7"/>
      <c r="C303" s="7"/>
      <c r="D303" s="7"/>
      <c r="E303" s="14"/>
      <c r="F303" s="55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7"/>
      <c r="B304" s="7"/>
      <c r="C304" s="7"/>
      <c r="D304" s="7"/>
      <c r="E304" s="14"/>
      <c r="F304" s="55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7"/>
      <c r="B305" s="7"/>
      <c r="C305" s="7"/>
      <c r="D305" s="7"/>
      <c r="E305" s="14"/>
      <c r="F305" s="55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7"/>
      <c r="B306" s="7"/>
      <c r="C306" s="7"/>
      <c r="D306" s="7"/>
      <c r="E306" s="14"/>
      <c r="F306" s="55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7"/>
      <c r="B307" s="7"/>
      <c r="C307" s="7"/>
      <c r="D307" s="7"/>
      <c r="E307" s="14"/>
      <c r="F307" s="55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7"/>
      <c r="B308" s="7"/>
      <c r="C308" s="7"/>
      <c r="D308" s="7"/>
      <c r="E308" s="14"/>
      <c r="F308" s="55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7"/>
      <c r="B309" s="7"/>
      <c r="C309" s="7"/>
      <c r="D309" s="7"/>
      <c r="E309" s="14"/>
      <c r="F309" s="55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7"/>
      <c r="B310" s="7"/>
      <c r="C310" s="7"/>
      <c r="D310" s="7"/>
      <c r="E310" s="14"/>
      <c r="F310" s="55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7"/>
      <c r="B311" s="7"/>
      <c r="C311" s="7"/>
      <c r="D311" s="7"/>
      <c r="E311" s="14"/>
      <c r="F311" s="55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7"/>
      <c r="B312" s="7"/>
      <c r="C312" s="7"/>
      <c r="D312" s="7"/>
      <c r="E312" s="14"/>
      <c r="F312" s="55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7"/>
      <c r="B313" s="7"/>
      <c r="C313" s="7"/>
      <c r="D313" s="7"/>
      <c r="E313" s="14"/>
      <c r="F313" s="55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7"/>
      <c r="B314" s="7"/>
      <c r="C314" s="7"/>
      <c r="D314" s="7"/>
      <c r="E314" s="14"/>
      <c r="F314" s="55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7"/>
      <c r="B315" s="7"/>
      <c r="C315" s="7"/>
      <c r="D315" s="7"/>
      <c r="E315" s="14"/>
      <c r="F315" s="55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7"/>
      <c r="B316" s="7"/>
      <c r="C316" s="7"/>
      <c r="D316" s="7"/>
      <c r="E316" s="14"/>
      <c r="F316" s="55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7"/>
      <c r="B317" s="7"/>
      <c r="C317" s="7"/>
      <c r="D317" s="7"/>
      <c r="E317" s="14"/>
      <c r="F317" s="55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7"/>
      <c r="B318" s="7"/>
      <c r="C318" s="7"/>
      <c r="D318" s="7"/>
      <c r="E318" s="14"/>
      <c r="F318" s="55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7"/>
      <c r="B319" s="7"/>
      <c r="C319" s="7"/>
      <c r="D319" s="7"/>
      <c r="E319" s="14"/>
      <c r="F319" s="55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7"/>
      <c r="B320" s="7"/>
      <c r="C320" s="7"/>
      <c r="D320" s="7"/>
      <c r="E320" s="14"/>
      <c r="F320" s="55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7"/>
      <c r="B321" s="7"/>
      <c r="C321" s="7"/>
      <c r="D321" s="7"/>
      <c r="E321" s="14"/>
      <c r="F321" s="55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7"/>
      <c r="B322" s="7"/>
      <c r="C322" s="7"/>
      <c r="D322" s="7"/>
      <c r="E322" s="14"/>
      <c r="F322" s="55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7"/>
      <c r="B323" s="7"/>
      <c r="C323" s="7"/>
      <c r="D323" s="7"/>
      <c r="E323" s="14"/>
      <c r="F323" s="55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7"/>
      <c r="B324" s="7"/>
      <c r="C324" s="7"/>
      <c r="D324" s="7"/>
      <c r="E324" s="14"/>
      <c r="F324" s="55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7"/>
      <c r="B325" s="7"/>
      <c r="C325" s="7"/>
      <c r="D325" s="7"/>
      <c r="E325" s="14"/>
      <c r="F325" s="55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7"/>
      <c r="B326" s="7"/>
      <c r="C326" s="7"/>
      <c r="D326" s="7"/>
      <c r="E326" s="14"/>
      <c r="F326" s="55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7"/>
      <c r="B327" s="7"/>
      <c r="C327" s="7"/>
      <c r="D327" s="7"/>
      <c r="E327" s="14"/>
      <c r="F327" s="55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7"/>
      <c r="B328" s="7"/>
      <c r="C328" s="7"/>
      <c r="D328" s="7"/>
      <c r="E328" s="14"/>
      <c r="F328" s="55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7"/>
      <c r="B329" s="7"/>
      <c r="C329" s="7"/>
      <c r="D329" s="7"/>
      <c r="E329" s="14"/>
      <c r="F329" s="55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7"/>
      <c r="B330" s="7"/>
      <c r="C330" s="7"/>
      <c r="D330" s="7"/>
      <c r="E330" s="14"/>
      <c r="F330" s="55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7"/>
      <c r="B331" s="7"/>
      <c r="C331" s="7"/>
      <c r="D331" s="7"/>
      <c r="E331" s="14"/>
      <c r="F331" s="55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7"/>
      <c r="B332" s="7"/>
      <c r="C332" s="7"/>
      <c r="D332" s="7"/>
      <c r="E332" s="14"/>
      <c r="F332" s="55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7"/>
      <c r="B333" s="7"/>
      <c r="C333" s="7"/>
      <c r="D333" s="7"/>
      <c r="E333" s="14"/>
      <c r="F333" s="55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7"/>
      <c r="B334" s="7"/>
      <c r="C334" s="7"/>
      <c r="D334" s="7"/>
      <c r="E334" s="14"/>
      <c r="F334" s="55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7"/>
      <c r="B335" s="7"/>
      <c r="C335" s="7"/>
      <c r="D335" s="7"/>
      <c r="E335" s="14"/>
      <c r="F335" s="55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58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58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58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58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58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58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58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58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58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58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58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58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58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58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58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58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58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58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58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58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58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58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58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58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58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58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58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58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58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58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58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58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58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58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58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58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58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58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58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58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58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58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58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58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58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58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58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58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58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58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58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58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58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58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58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58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58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58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58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58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58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58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58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58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58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58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58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58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58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58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58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58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58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58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58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58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58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58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58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58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58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58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58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58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58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58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58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58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58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58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58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58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58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58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58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58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58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58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58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58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58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58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58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58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58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58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58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58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58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58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58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58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58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58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58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58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58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58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58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58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58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58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58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58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58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58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58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58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58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58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58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58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58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58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58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58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58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58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58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58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58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58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58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58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58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58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58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58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58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58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58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58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58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58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58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58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58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58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58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58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58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58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58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58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58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58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58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58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58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58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58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58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58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58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58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58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58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58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58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58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58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58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58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58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58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58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58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58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58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58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58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58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58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58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58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58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58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58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58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58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58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58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58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58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58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58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58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58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58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58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58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58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58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58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58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58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58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58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58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58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58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58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58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58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58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58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58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58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58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58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58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58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58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58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58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58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58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58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58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58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58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58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58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58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58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58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58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58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58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58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58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58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58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58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58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58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58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58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58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58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58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58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58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58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58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58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58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58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58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58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58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58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58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58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58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58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58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58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58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58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58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58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58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58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58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58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58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58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58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58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58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58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58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58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58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58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58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58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58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58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58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58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58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58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58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58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58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58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58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58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58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58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58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58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58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58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58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58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58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58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58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58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58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58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58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58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58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58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58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58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58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58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58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58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58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58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58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58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58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58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58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58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58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58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58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58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58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58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58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58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58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58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58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58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58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58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58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58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58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58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58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58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58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58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58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58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58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58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58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58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58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58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58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58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58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58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58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58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58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58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58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58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58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58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58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58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58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58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58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58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58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58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58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58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58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58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58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58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58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58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58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58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58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58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58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58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58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58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58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58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58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58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58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58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58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58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58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58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58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58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58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58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58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58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58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58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58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58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58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58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58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58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58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58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58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58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58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58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58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58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58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58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58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58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58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58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58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58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58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58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58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58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58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58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58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58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58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58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58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58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58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58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58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58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58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58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58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58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58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58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58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58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58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58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58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58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58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58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58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58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58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58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58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58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58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58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58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58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58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58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58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58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58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58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58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58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58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58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58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58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58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58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58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58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58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58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58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58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58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58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58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58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58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58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58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58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58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58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58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58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58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58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58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58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58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58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58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58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58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58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58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58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58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58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58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58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58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58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58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58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58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58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58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58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58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58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58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58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58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58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58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58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58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58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58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58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58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58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58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58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58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58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58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58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58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58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58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58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58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58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58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58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58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58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58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58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58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58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58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58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58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58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58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58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58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58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58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58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58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58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58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58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58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58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58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58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58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58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58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58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58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58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58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58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58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58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58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58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58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58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58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58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58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58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58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58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58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58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58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58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58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58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58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58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58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58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58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58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58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58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58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58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58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58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58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58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58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58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58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58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58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58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58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58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58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58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58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58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58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58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58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58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58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58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58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58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58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58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58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58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58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58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58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58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58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autoFilter ref="$A$4:$P$135"/>
  <mergeCells count="5">
    <mergeCell ref="A1:H1"/>
    <mergeCell ref="A2:H2"/>
    <mergeCell ref="A3:H3"/>
    <mergeCell ref="A135:G135"/>
    <mergeCell ref="C137:F137"/>
  </mergeCells>
  <printOptions/>
  <pageMargins bottom="0.5511811023622047" footer="0.0" header="0.0" left="0.2362204724409449" right="0.2362204724409449" top="0.7480314960629921"/>
  <pageSetup orientation="landscape"/>
  <headerFooter>
    <oddFooter>&amp;C&amp;P de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9.71"/>
    <col customWidth="1" min="3" max="26" width="10.71"/>
  </cols>
  <sheetData>
    <row r="2">
      <c r="B2" s="80" t="s">
        <v>347</v>
      </c>
    </row>
    <row r="3">
      <c r="B3" s="81" t="s">
        <v>348</v>
      </c>
    </row>
    <row r="4">
      <c r="B4" s="81" t="s">
        <v>349</v>
      </c>
    </row>
    <row r="5">
      <c r="B5" s="6" t="s">
        <v>350</v>
      </c>
    </row>
    <row r="6">
      <c r="B6" s="6" t="s">
        <v>351</v>
      </c>
    </row>
    <row r="7">
      <c r="B7" s="6" t="s">
        <v>352</v>
      </c>
    </row>
    <row r="8">
      <c r="B8" s="6" t="s">
        <v>353</v>
      </c>
    </row>
    <row r="9">
      <c r="B9" s="6" t="s">
        <v>354</v>
      </c>
    </row>
    <row r="10">
      <c r="B10" s="6" t="s">
        <v>355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